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75" windowWidth="15300" windowHeight="4080" tabRatio="493" activeTab="2"/>
  </bookViews>
  <sheets>
    <sheet name="Лист1" sheetId="3" r:id="rId1"/>
    <sheet name="Лист2" sheetId="4" r:id="rId2"/>
    <sheet name="Листы12-14" sheetId="7" r:id="rId3"/>
    <sheet name="Листы15-18" sheetId="8" r:id="rId4"/>
  </sheets>
  <definedNames>
    <definedName name="_xlnm.Print_Titles" localSheetId="2">'Листы12-14'!$11:$13</definedName>
    <definedName name="_xlnm.Print_Titles" localSheetId="3">'Листы15-18'!$12:$16</definedName>
    <definedName name="_xlnm.Print_Area" localSheetId="2">'Листы12-14'!$A$1:$CA$120</definedName>
  </definedNames>
  <calcPr calcId="125725"/>
</workbook>
</file>

<file path=xl/calcChain.xml><?xml version="1.0" encoding="utf-8"?>
<calcChain xmlns="http://schemas.openxmlformats.org/spreadsheetml/2006/main">
  <c r="CX78" i="8"/>
  <c r="BE129" i="7"/>
  <c r="BG129"/>
  <c r="BX129"/>
  <c r="BW129"/>
  <c r="BV129"/>
  <c r="BU129"/>
  <c r="BT129"/>
  <c r="BS129"/>
  <c r="BR129"/>
  <c r="BQ129"/>
  <c r="BP129"/>
  <c r="BO129"/>
  <c r="BN129"/>
  <c r="BM129"/>
  <c r="BL129"/>
  <c r="BK129"/>
  <c r="BJ129"/>
  <c r="BI129"/>
  <c r="BH129"/>
  <c r="BF129"/>
  <c r="BG98"/>
  <c r="BG97"/>
  <c r="BF98"/>
  <c r="BE98"/>
  <c r="BE96"/>
  <c r="BE97"/>
  <c r="BF96"/>
  <c r="BG96" l="1"/>
  <c r="BG66"/>
  <c r="BG76"/>
  <c r="BG75"/>
  <c r="BG71"/>
  <c r="BG70"/>
  <c r="BG67" s="1"/>
  <c r="BG68"/>
  <c r="BG52"/>
  <c r="BG51"/>
  <c r="BG55"/>
  <c r="BG54"/>
  <c r="BG48" s="1"/>
  <c r="BY50"/>
  <c r="BX50"/>
  <c r="BX47" s="1"/>
  <c r="BW50"/>
  <c r="BW47" s="1"/>
  <c r="BV50"/>
  <c r="BV47" s="1"/>
  <c r="BU50"/>
  <c r="BT50"/>
  <c r="BT47" s="1"/>
  <c r="BS50"/>
  <c r="BS47" s="1"/>
  <c r="BR50"/>
  <c r="BR47" s="1"/>
  <c r="BQ50"/>
  <c r="BP50"/>
  <c r="BP47" s="1"/>
  <c r="BO50"/>
  <c r="BO47" s="1"/>
  <c r="BN50"/>
  <c r="BN47" s="1"/>
  <c r="BM50"/>
  <c r="BL50"/>
  <c r="BL47" s="1"/>
  <c r="BK50"/>
  <c r="BK47" s="1"/>
  <c r="BJ50"/>
  <c r="BJ47" s="1"/>
  <c r="BI50"/>
  <c r="BH50"/>
  <c r="BH47" s="1"/>
  <c r="BG47"/>
  <c r="BY49"/>
  <c r="BX49"/>
  <c r="BW49"/>
  <c r="BV49"/>
  <c r="BU49"/>
  <c r="BT49"/>
  <c r="BS49"/>
  <c r="BR49"/>
  <c r="BQ49"/>
  <c r="BP49"/>
  <c r="BO49"/>
  <c r="BN49"/>
  <c r="BM49"/>
  <c r="BL49"/>
  <c r="BK49"/>
  <c r="BJ49"/>
  <c r="BI49"/>
  <c r="BH49"/>
  <c r="BG49"/>
  <c r="BY48"/>
  <c r="BX48"/>
  <c r="BW48"/>
  <c r="BV48"/>
  <c r="BU48"/>
  <c r="BT48"/>
  <c r="BS48"/>
  <c r="BR48"/>
  <c r="BQ48"/>
  <c r="BP48"/>
  <c r="BO48"/>
  <c r="BN48"/>
  <c r="BM48"/>
  <c r="BL48"/>
  <c r="BK48"/>
  <c r="BJ48"/>
  <c r="BI48"/>
  <c r="BH48"/>
  <c r="BY47"/>
  <c r="BU47"/>
  <c r="BQ47"/>
  <c r="BM47"/>
  <c r="BI47"/>
  <c r="BG41"/>
  <c r="BG40"/>
  <c r="BG37"/>
  <c r="BG36"/>
  <c r="BG35"/>
  <c r="BG34"/>
  <c r="BY33"/>
  <c r="BY31" s="1"/>
  <c r="BX33"/>
  <c r="BW33"/>
  <c r="BV33"/>
  <c r="BU33"/>
  <c r="BU31" s="1"/>
  <c r="BT33"/>
  <c r="BS33"/>
  <c r="BR33"/>
  <c r="BQ33"/>
  <c r="BQ31" s="1"/>
  <c r="BP33"/>
  <c r="BO33"/>
  <c r="BN33"/>
  <c r="BM33"/>
  <c r="BM31" s="1"/>
  <c r="BL33"/>
  <c r="BK33"/>
  <c r="BJ33"/>
  <c r="BI33"/>
  <c r="BI31" s="1"/>
  <c r="BH33"/>
  <c r="BG33"/>
  <c r="BY32"/>
  <c r="BX32"/>
  <c r="BX31" s="1"/>
  <c r="BW32"/>
  <c r="BV32"/>
  <c r="BU32"/>
  <c r="BT32"/>
  <c r="BT31" s="1"/>
  <c r="BS32"/>
  <c r="BR32"/>
  <c r="BQ32"/>
  <c r="BP32"/>
  <c r="BP31" s="1"/>
  <c r="BO32"/>
  <c r="BN32"/>
  <c r="BM32"/>
  <c r="BL32"/>
  <c r="BL31" s="1"/>
  <c r="BK32"/>
  <c r="BJ32"/>
  <c r="BI32"/>
  <c r="BH32"/>
  <c r="BH31" s="1"/>
  <c r="BG32"/>
  <c r="BW31"/>
  <c r="BV31"/>
  <c r="BS31"/>
  <c r="BR31"/>
  <c r="BO31"/>
  <c r="BN31"/>
  <c r="BK31"/>
  <c r="BJ31"/>
  <c r="BG26"/>
  <c r="BF82"/>
  <c r="BF71"/>
  <c r="BF68" s="1"/>
  <c r="BF70"/>
  <c r="BF67"/>
  <c r="BF49"/>
  <c r="BF50"/>
  <c r="BF48"/>
  <c r="BF47"/>
  <c r="BF52"/>
  <c r="BF51"/>
  <c r="BF36"/>
  <c r="BF35"/>
  <c r="BF34" s="1"/>
  <c r="BF37"/>
  <c r="BF33"/>
  <c r="BF32"/>
  <c r="BF26"/>
  <c r="BG31" l="1"/>
  <c r="BF66"/>
  <c r="BF31"/>
  <c r="BE67" l="1"/>
  <c r="BE26"/>
  <c r="BE82"/>
  <c r="BE84"/>
  <c r="BE68"/>
  <c r="BE66"/>
  <c r="BE71"/>
  <c r="BE70"/>
  <c r="BF76"/>
  <c r="BF75"/>
  <c r="BE76"/>
  <c r="BE75"/>
  <c r="BF55"/>
  <c r="BF54"/>
  <c r="BE55"/>
  <c r="BE54"/>
  <c r="BE48"/>
  <c r="BE52"/>
  <c r="BE51"/>
  <c r="BE47"/>
  <c r="BE33"/>
  <c r="BE32"/>
  <c r="BE31"/>
  <c r="BE37"/>
  <c r="BE36"/>
  <c r="BE35"/>
  <c r="BE41"/>
  <c r="BF40"/>
  <c r="BE40"/>
  <c r="BF41"/>
  <c r="BE49" l="1"/>
  <c r="BG61"/>
  <c r="BG42"/>
  <c r="BF99"/>
  <c r="BF61" l="1"/>
  <c r="BF42"/>
  <c r="BF25"/>
  <c r="BE61" l="1"/>
  <c r="BE42" l="1"/>
  <c r="BE25"/>
  <c r="BE15"/>
  <c r="BF14"/>
  <c r="BG14" s="1"/>
  <c r="BG15" s="1"/>
  <c r="BF15" l="1"/>
  <c r="BG99"/>
  <c r="BG25"/>
  <c r="BE99" l="1"/>
  <c r="BG86" l="1"/>
</calcChain>
</file>

<file path=xl/sharedStrings.xml><?xml version="1.0" encoding="utf-8"?>
<sst xmlns="http://schemas.openxmlformats.org/spreadsheetml/2006/main" count="481" uniqueCount="296">
  <si>
    <t>к стандартам раскрытия информации субъектами оптового</t>
  </si>
  <si>
    <t>и розничных рынков электрической энергии,</t>
  </si>
  <si>
    <t>утв. постановлением Правительства РФ от 21 января 2004 г. № 24</t>
  </si>
  <si>
    <t>ПРЕДЛОЖЕНИЕ</t>
  </si>
  <si>
    <t>о размере цен (тарифов), долгосрочных параметров регулирования</t>
  </si>
  <si>
    <t>(вид цены (тарифа) на</t>
  </si>
  <si>
    <t>(расчетный период регулирования)</t>
  </si>
  <si>
    <t>год</t>
  </si>
  <si>
    <t>(полное и сокращенное наименование юридического лица)</t>
  </si>
  <si>
    <t>Приложение № 1</t>
  </si>
  <si>
    <t>к предложению о размере цен (тарифов),</t>
  </si>
  <si>
    <t>долгосрочных параметров регулирования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</si>
  <si>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</si>
  <si>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</si>
  <si>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</si>
  <si>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</si>
  <si>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</si>
  <si>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</si>
  <si>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</si>
  <si>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</si>
  <si>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</si>
  <si>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</si>
  <si>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</si>
  <si>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№</t>
  </si>
  <si>
    <t>п/п</t>
  </si>
  <si>
    <t>Наименование показателей</t>
  </si>
  <si>
    <t>Единица</t>
  </si>
  <si>
    <t>измерения</t>
  </si>
  <si>
    <t>Фактические показатели</t>
  </si>
  <si>
    <t>за год, предшествующий</t>
  </si>
  <si>
    <t>базовому периоду</t>
  </si>
  <si>
    <t>Предложения</t>
  </si>
  <si>
    <t>на расчетный период</t>
  </si>
  <si>
    <t>Показатели,</t>
  </si>
  <si>
    <t>утвержденные</t>
  </si>
  <si>
    <t>1.</t>
  </si>
  <si>
    <t>1.1.</t>
  </si>
  <si>
    <t>тыс. рублей</t>
  </si>
  <si>
    <t>1.2.</t>
  </si>
  <si>
    <t>2.</t>
  </si>
  <si>
    <t>Рентабельность продаж (величина</t>
  </si>
  <si>
    <t>процент</t>
  </si>
  <si>
    <t>3.</t>
  </si>
  <si>
    <t>3.1.</t>
  </si>
  <si>
    <t>МВт</t>
  </si>
  <si>
    <t>3.2.</t>
  </si>
  <si>
    <t>3.3.</t>
  </si>
  <si>
    <t>4.</t>
  </si>
  <si>
    <t>4.1.</t>
  </si>
  <si>
    <t>в том числе:</t>
  </si>
  <si>
    <t>4.2.</t>
  </si>
  <si>
    <t>4.3.</t>
  </si>
  <si>
    <t>4.4.</t>
  </si>
  <si>
    <t>4.4.1.</t>
  </si>
  <si>
    <t>Реквизиты инвестиционной</t>
  </si>
  <si>
    <t>программы (кем утверждена, дата</t>
  </si>
  <si>
    <t>5.</t>
  </si>
  <si>
    <t>Показатели численности персонала и</t>
  </si>
  <si>
    <t>персонала</t>
  </si>
  <si>
    <t>человек</t>
  </si>
  <si>
    <t>на одного работника</t>
  </si>
  <si>
    <t>на человека</t>
  </si>
  <si>
    <t>соглашения (дата утверждения, срок</t>
  </si>
  <si>
    <t>действия)</t>
  </si>
  <si>
    <t>на базовый период*</t>
  </si>
  <si>
    <t>менее 150 кВт</t>
  </si>
  <si>
    <t>от 150 кВт до 670 кВт</t>
  </si>
  <si>
    <t>от 670 кВт до 10 МВт</t>
  </si>
  <si>
    <t>не менее 10 МВт</t>
  </si>
  <si>
    <t>6.</t>
  </si>
  <si>
    <t>7.</t>
  </si>
  <si>
    <t>8.</t>
  </si>
  <si>
    <t>9.</t>
  </si>
  <si>
    <t>10.</t>
  </si>
  <si>
    <t>11.</t>
  </si>
  <si>
    <t>выручки)</t>
  </si>
  <si>
    <t>12.</t>
  </si>
  <si>
    <t>утверждения, номер приказа или</t>
  </si>
  <si>
    <t>решения, электронный адрес</t>
  </si>
  <si>
    <t>размещения)</t>
  </si>
  <si>
    <t>Приложение № 4</t>
  </si>
  <si>
    <t>Раздел 2. Основные показатели деятельности генерирующих объектов</t>
  </si>
  <si>
    <t>Установленная мощность</t>
  </si>
  <si>
    <t>Среднегодовое значение положитель-</t>
  </si>
  <si>
    <t>ных разниц объемов располагаемой</t>
  </si>
  <si>
    <t>мощности и объемов потребления</t>
  </si>
  <si>
    <t>мощности на собственные и (или)</t>
  </si>
  <si>
    <t>хозяйственные нужды</t>
  </si>
  <si>
    <t>Производство электрической энергии</t>
  </si>
  <si>
    <t>млн. кВт·ч</t>
  </si>
  <si>
    <t>Полезный отпуск электрической</t>
  </si>
  <si>
    <t>энергии</t>
  </si>
  <si>
    <t>Отпуск тепловой энергии</t>
  </si>
  <si>
    <t>с коллекторов</t>
  </si>
  <si>
    <t>тыс. Гкал</t>
  </si>
  <si>
    <t>Отпуск тепловой энергии в сеть</t>
  </si>
  <si>
    <t>Необходимая валовая выручка — всего</t>
  </si>
  <si>
    <t>млн. рублей</t>
  </si>
  <si>
    <t>7.1.</t>
  </si>
  <si>
    <t>относимая на электрическую энергию</t>
  </si>
  <si>
    <t>7.2.</t>
  </si>
  <si>
    <t>относимая на электрическую мощность</t>
  </si>
  <si>
    <t>7.3.</t>
  </si>
  <si>
    <t>относимая на тепловую энергию,</t>
  </si>
  <si>
    <t>отпускаемую с коллекторов источников</t>
  </si>
  <si>
    <t>8.1.</t>
  </si>
  <si>
    <t>топливо на электрическую энергию</t>
  </si>
  <si>
    <t>удельный расход условного топлива</t>
  </si>
  <si>
    <t>на электрическую энергию</t>
  </si>
  <si>
    <t>г/кВт·ч</t>
  </si>
  <si>
    <t>8.2.</t>
  </si>
  <si>
    <t>на тепловую энергию</t>
  </si>
  <si>
    <t>кг/Гкал</t>
  </si>
  <si>
    <t>реквизиты решения по удельному</t>
  </si>
  <si>
    <t>расходу условного топлива на отпуск</t>
  </si>
  <si>
    <t>тепловой и электрической энергии</t>
  </si>
  <si>
    <t>фонда оплаты труда по регулируемым</t>
  </si>
  <si>
    <t>10.1.</t>
  </si>
  <si>
    <t>среднесписочная численность</t>
  </si>
  <si>
    <t>10.2.</t>
  </si>
  <si>
    <t>среднемесячная заработная плата</t>
  </si>
  <si>
    <t>10.3.</t>
  </si>
  <si>
    <t>реквизиты отраслевого тарифного</t>
  </si>
  <si>
    <t>11.1.</t>
  </si>
  <si>
    <t>относимые на электрическую энергию</t>
  </si>
  <si>
    <t>11.2.</t>
  </si>
  <si>
    <t>относимые на электрическую мощность</t>
  </si>
  <si>
    <t>11.3.</t>
  </si>
  <si>
    <t>относимые на тепловую энергию,</t>
  </si>
  <si>
    <t>Объем перекрестного субсидирова-</t>
  </si>
  <si>
    <t>ния — всего</t>
  </si>
  <si>
    <t>12.1.</t>
  </si>
  <si>
    <t>от производства тепловой энергии</t>
  </si>
  <si>
    <t>12.2.</t>
  </si>
  <si>
    <t>от производства электрической</t>
  </si>
  <si>
    <t>13.</t>
  </si>
  <si>
    <t>Необходимые расходы из прибыли —</t>
  </si>
  <si>
    <t>всего</t>
  </si>
  <si>
    <t>13.1.</t>
  </si>
  <si>
    <t>13.2.</t>
  </si>
  <si>
    <t>13.3.</t>
  </si>
  <si>
    <t>14.</t>
  </si>
  <si>
    <t>Капитальные вложения из прибыли</t>
  </si>
  <si>
    <t>(с учетом налога на прибыль) —</t>
  </si>
  <si>
    <t>15.</t>
  </si>
  <si>
    <t>16.</t>
  </si>
  <si>
    <t>прибыли от продажи в каждом рубле</t>
  </si>
  <si>
    <t>17.</t>
  </si>
  <si>
    <t>Примечания:</t>
  </si>
  <si>
    <t>1. Предложение о размере цен (тарифов) открытого акционерного общества «Российский концерн по производству электрической и</t>
  </si>
  <si>
    <t>тепловой энергии на атомных станциях» заполняется в целом по компании.</t>
  </si>
  <si>
    <t>2. При подготовке предложений о размере цен (тарифов) с целью поставки электрической энергии по регулируемым договорам</t>
  </si>
  <si>
    <t>Приложение № 5</t>
  </si>
  <si>
    <t>Раздел 3. Цены (тарифы) по регулируемым видам деятельности организации</t>
  </si>
  <si>
    <t>1-е</t>
  </si>
  <si>
    <t>полугодие</t>
  </si>
  <si>
    <t>2-е</t>
  </si>
  <si>
    <t>Для организаций, относящихся</t>
  </si>
  <si>
    <t>к субъектам естественных монополий</t>
  </si>
  <si>
    <t>на услуги по оперативно-диспетчерс-</t>
  </si>
  <si>
    <t>кому управлению в электроэнергетике</t>
  </si>
  <si>
    <t>тариф на услуги по оперативно-</t>
  </si>
  <si>
    <t>диспетчерскому управлению в электро-</t>
  </si>
  <si>
    <t>энергетике в части управления техно-</t>
  </si>
  <si>
    <t>логическими режимами работы</t>
  </si>
  <si>
    <t>объектов электроэнергетики и энерго-</t>
  </si>
  <si>
    <t>принимающих устройств потребителей</t>
  </si>
  <si>
    <t>электрической энергии, обеспечения</t>
  </si>
  <si>
    <t>функционирования технологической</t>
  </si>
  <si>
    <t>инфраструктуры оптового и розничных</t>
  </si>
  <si>
    <t>рынков, оказываемые открытым</t>
  </si>
  <si>
    <t>акционерным обществом «Системный</t>
  </si>
  <si>
    <t>оператор Единой энергетической</t>
  </si>
  <si>
    <t>системы»</t>
  </si>
  <si>
    <t>предельный максимальный уровень</t>
  </si>
  <si>
    <t>цен (тарифов) на услуги по оперативно-</t>
  </si>
  <si>
    <t>энергетике в части организации отбора</t>
  </si>
  <si>
    <t>исполнителей и оплаты услуг по обес-</t>
  </si>
  <si>
    <t>печению системной надежности,</t>
  </si>
  <si>
    <t>услуг по обеспечению вывода Единой</t>
  </si>
  <si>
    <t>энергетической системы России из</t>
  </si>
  <si>
    <t>аварийных ситуаций, услуг по форми-</t>
  </si>
  <si>
    <t>рованию технологического резерва</t>
  </si>
  <si>
    <t>мощностей, оказываемых открытым</t>
  </si>
  <si>
    <t>руб./МВт·ч</t>
  </si>
  <si>
    <t>услуги по передаче электрической</t>
  </si>
  <si>
    <t>энергии (мощности)</t>
  </si>
  <si>
    <t>двухставочный тариф</t>
  </si>
  <si>
    <t>ставка на содержание сетей</t>
  </si>
  <si>
    <t>руб./МВт в мес.</t>
  </si>
  <si>
    <t>ставка на оплату технологического</t>
  </si>
  <si>
    <t>расхода (потерь)</t>
  </si>
  <si>
    <t>одноставочный тариф</t>
  </si>
  <si>
    <t>На услуги коммерческого оператора</t>
  </si>
  <si>
    <t>оптового рынка электрической</t>
  </si>
  <si>
    <t>Для гарантирующих поставщиков</t>
  </si>
  <si>
    <t>величина сбытовой надбавки для</t>
  </si>
  <si>
    <t>тарифной группы потребителей</t>
  </si>
  <si>
    <t>«население» и приравненных к нему</t>
  </si>
  <si>
    <t>категорий потребителей</t>
  </si>
  <si>
    <t>«сетевые организации, покупающие</t>
  </si>
  <si>
    <t>электрическую энергию для компенса-</t>
  </si>
  <si>
    <t>доходность продаж для прочих</t>
  </si>
  <si>
    <t>потребителей:</t>
  </si>
  <si>
    <t>цена на электрическую энергию</t>
  </si>
  <si>
    <t>руб./тыс. кВт·ч</t>
  </si>
  <si>
    <t>в том числе топливная составляющая</t>
  </si>
  <si>
    <t>цена на генерирующую мощность</t>
  </si>
  <si>
    <t>средний одноставочный тариф</t>
  </si>
  <si>
    <t>руб./Гкал</t>
  </si>
  <si>
    <t>4.3.1.</t>
  </si>
  <si>
    <t>одноставочный тариф на горячее</t>
  </si>
  <si>
    <t>водоснабжение</t>
  </si>
  <si>
    <t>4.3.2.</t>
  </si>
  <si>
    <t>тариф на отборный пар давлением:</t>
  </si>
  <si>
    <t>4.3.3.</t>
  </si>
  <si>
    <t>тариф на острый и редуцированный</t>
  </si>
  <si>
    <t>пар</t>
  </si>
  <si>
    <t>двухставочный тариф на тепловую</t>
  </si>
  <si>
    <t>энергию</t>
  </si>
  <si>
    <t>ставка на содержание тепловой</t>
  </si>
  <si>
    <t>мощности</t>
  </si>
  <si>
    <t>руб./Гкал/ч</t>
  </si>
  <si>
    <t>в месяц</t>
  </si>
  <si>
    <t>4.4.2.</t>
  </si>
  <si>
    <t>тариф на тепловую энергию</t>
  </si>
  <si>
    <t>4.5.</t>
  </si>
  <si>
    <t>средний тариф на теплоноситель,</t>
  </si>
  <si>
    <t>руб./куб. метра</t>
  </si>
  <si>
    <t>вода</t>
  </si>
  <si>
    <r>
      <t>1,2—2,5 кг/см</t>
    </r>
    <r>
      <rPr>
        <vertAlign val="superscript"/>
        <sz val="12"/>
        <rFont val="Times New Roman"/>
        <family val="1"/>
        <charset val="204"/>
      </rPr>
      <t>2</t>
    </r>
  </si>
  <si>
    <r>
      <t>7,0—13,0 кг/см</t>
    </r>
    <r>
      <rPr>
        <vertAlign val="superscript"/>
        <sz val="12"/>
        <rFont val="Times New Roman"/>
        <family val="1"/>
        <charset val="204"/>
      </rPr>
      <t>2</t>
    </r>
  </si>
  <si>
    <r>
      <t>2,5—7,0 кг/см</t>
    </r>
    <r>
      <rPr>
        <vertAlign val="superscript"/>
        <sz val="12"/>
        <rFont val="Times New Roman"/>
        <family val="1"/>
        <charset val="204"/>
      </rPr>
      <t>2</t>
    </r>
  </si>
  <si>
    <r>
      <t>&gt;13 кг/см</t>
    </r>
    <r>
      <rPr>
        <vertAlign val="superscript"/>
        <sz val="12"/>
        <rFont val="Times New Roman"/>
        <family val="1"/>
        <charset val="204"/>
      </rPr>
      <t>2</t>
    </r>
  </si>
  <si>
    <t>ции потерь электрической энергии»</t>
  </si>
  <si>
    <t>Для генерирующих объектов</t>
  </si>
  <si>
    <t>разделы 9, 10, 12, 13, 14 не заполняются.</t>
  </si>
  <si>
    <t>(в ред. от 17 сентября 2015 г.)</t>
  </si>
  <si>
    <t>-</t>
  </si>
  <si>
    <t>Директор филиала</t>
  </si>
  <si>
    <t>В.А. Благодер</t>
  </si>
  <si>
    <t>Филиал "Краснодарское военно-энергетическое предприятие" АО "РАМО-М"</t>
  </si>
  <si>
    <t>352832,  Краснодарский край, Туапсинский район, пос. Майский, санаторий им. "1 МАЯ"</t>
  </si>
  <si>
    <t>350005 г. Краснодар ул. Дзержинского,96</t>
  </si>
  <si>
    <t>Благодер Вадим Антонович</t>
  </si>
  <si>
    <t>khpp2@mail.ru</t>
  </si>
  <si>
    <t>(861) 258-13-69</t>
  </si>
  <si>
    <t>7719113976</t>
  </si>
  <si>
    <t>231143001</t>
  </si>
  <si>
    <t>Филиал "Краснодарское военно-энергетическое предприятие" Акционерного общества "РАМО-М"</t>
  </si>
  <si>
    <t>ТЭС ул. Дзержинского, 96</t>
  </si>
  <si>
    <t>2020</t>
  </si>
  <si>
    <t>Показатели, утвержденные на базовый период, 2019 год</t>
  </si>
  <si>
    <t>Фактические показатели за год, предшествующий базовому периоду, 2018 год</t>
  </si>
  <si>
    <t>регулирования,  2020 год</t>
  </si>
  <si>
    <t>Приказ РЭК-ДЦТ от 18.12.2017 №126/2017-т</t>
  </si>
  <si>
    <t>Приказ РЭК-ДЦТ от 18.12.2018 №210/2018-т</t>
  </si>
  <si>
    <t>отпускаемую с коллекторов источников, в т.ч.</t>
  </si>
  <si>
    <t>Расходы на производство — всего, в т.ч.</t>
  </si>
  <si>
    <t>на выработку тепловой энергии для собственного потребления</t>
  </si>
  <si>
    <t>на выработку тепловой энергии для реализации на сторону</t>
  </si>
  <si>
    <t>11.3.1</t>
  </si>
  <si>
    <t>11.3.2</t>
  </si>
  <si>
    <t>15.1.</t>
  </si>
  <si>
    <t>15.2.</t>
  </si>
  <si>
    <t>15.3.</t>
  </si>
  <si>
    <t>18.</t>
  </si>
  <si>
    <t>Выпадающие расходы (-)/ излишне полученные доходы (+) в доле на реализацию теплоэнергии</t>
  </si>
  <si>
    <t>регулирования, 2020 год</t>
  </si>
  <si>
    <t>Предложение</t>
  </si>
  <si>
    <t>Топливо — всего, в т.ч.</t>
  </si>
  <si>
    <t>топливо на тепловую энергию, в т.ч.</t>
  </si>
  <si>
    <t>8.2.1</t>
  </si>
  <si>
    <t>8.2.2</t>
  </si>
  <si>
    <t>9.2</t>
  </si>
  <si>
    <t>на выработку для собственного потребления</t>
  </si>
  <si>
    <t>на выработку для реализации на сторону</t>
  </si>
  <si>
    <t>на выработку электроэнергии для собственного потребления</t>
  </si>
  <si>
    <t>на выработку электроэнергии для реализации на сторону</t>
  </si>
  <si>
    <t>8.1.1</t>
  </si>
  <si>
    <t>8.1.2</t>
  </si>
  <si>
    <t>9.1</t>
  </si>
  <si>
    <t>Амортизация оборудования, в т.ч.</t>
  </si>
  <si>
    <t>9.1.1</t>
  </si>
  <si>
    <t>9.1.2</t>
  </si>
  <si>
    <t>для призводства электроэнергии, в т.ч.</t>
  </si>
  <si>
    <t>для призводства теплоэнергии, в т.ч.</t>
  </si>
  <si>
    <t>9.2.1</t>
  </si>
  <si>
    <t>9.2.2</t>
  </si>
  <si>
    <t>11.1.1</t>
  </si>
  <si>
    <t>11.1.2</t>
  </si>
  <si>
    <t>относимые на тепловую энергию</t>
  </si>
  <si>
    <t>Чистая прибыль (убыток) (в доле на реализацию на сторону)</t>
  </si>
  <si>
    <t>16.1</t>
  </si>
  <si>
    <t>16.2</t>
  </si>
  <si>
    <t>видам деятельности (производство теплоэнергии)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</si>
</sst>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00"/>
    <numFmt numFmtId="166" formatCode="#,##0.0000"/>
  </numFmts>
  <fonts count="13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Arial Cyr"/>
      <charset val="204"/>
    </font>
    <font>
      <b/>
      <sz val="16"/>
      <name val="Times New Roman"/>
      <family val="1"/>
      <charset val="204"/>
    </font>
    <font>
      <u/>
      <sz val="10"/>
      <color theme="10"/>
      <name val="Arial Cyr"/>
      <charset val="204"/>
    </font>
    <font>
      <b/>
      <sz val="12"/>
      <name val="Times New Roman"/>
      <family val="1"/>
      <charset val="204"/>
    </font>
    <font>
      <b/>
      <u/>
      <sz val="10"/>
      <color theme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3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Alignme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right" vertical="top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9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/>
    </xf>
    <xf numFmtId="165" fontId="1" fillId="0" borderId="10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164" fontId="1" fillId="0" borderId="0" xfId="0" applyNumberFormat="1" applyFont="1" applyFill="1" applyAlignment="1">
      <alignment horizontal="center"/>
    </xf>
    <xf numFmtId="165" fontId="1" fillId="0" borderId="9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/>
    </xf>
    <xf numFmtId="164" fontId="1" fillId="0" borderId="9" xfId="0" applyNumberFormat="1" applyFont="1" applyFill="1" applyBorder="1" applyAlignment="1">
      <alignment horizontal="center" vertical="top"/>
    </xf>
    <xf numFmtId="164" fontId="1" fillId="0" borderId="10" xfId="0" applyNumberFormat="1" applyFont="1" applyFill="1" applyBorder="1" applyAlignment="1">
      <alignment horizontal="center" vertical="center"/>
    </xf>
    <xf numFmtId="165" fontId="1" fillId="2" borderId="9" xfId="0" applyNumberFormat="1" applyFont="1" applyFill="1" applyBorder="1" applyAlignment="1">
      <alignment horizontal="center" vertical="center"/>
    </xf>
    <xf numFmtId="165" fontId="1" fillId="3" borderId="9" xfId="0" applyNumberFormat="1" applyFont="1" applyFill="1" applyBorder="1" applyAlignment="1">
      <alignment horizontal="center" vertical="center"/>
    </xf>
    <xf numFmtId="165" fontId="1" fillId="3" borderId="10" xfId="0" applyNumberFormat="1" applyFont="1" applyFill="1" applyBorder="1" applyAlignment="1">
      <alignment horizontal="center" vertical="center"/>
    </xf>
    <xf numFmtId="165" fontId="1" fillId="3" borderId="12" xfId="0" applyNumberFormat="1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164" fontId="1" fillId="3" borderId="10" xfId="0" applyNumberFormat="1" applyFont="1" applyFill="1" applyBorder="1" applyAlignment="1">
      <alignment horizontal="center" vertical="center"/>
    </xf>
    <xf numFmtId="164" fontId="1" fillId="3" borderId="10" xfId="0" applyNumberFormat="1" applyFont="1" applyFill="1" applyBorder="1" applyAlignment="1">
      <alignment horizontal="center" vertical="center"/>
    </xf>
    <xf numFmtId="166" fontId="1" fillId="0" borderId="9" xfId="0" applyNumberFormat="1" applyFont="1" applyFill="1" applyBorder="1" applyAlignment="1">
      <alignment horizontal="center" vertical="top"/>
    </xf>
    <xf numFmtId="164" fontId="1" fillId="0" borderId="11" xfId="0" applyNumberFormat="1" applyFont="1" applyFill="1" applyBorder="1" applyAlignment="1">
      <alignment horizontal="center" vertical="center"/>
    </xf>
    <xf numFmtId="165" fontId="1" fillId="2" borderId="9" xfId="0" applyNumberFormat="1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165" fontId="1" fillId="3" borderId="12" xfId="0" applyNumberFormat="1" applyFont="1" applyFill="1" applyBorder="1" applyAlignment="1">
      <alignment vertical="center"/>
    </xf>
    <xf numFmtId="0" fontId="1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11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49" fontId="11" fillId="0" borderId="0" xfId="0" applyNumberFormat="1" applyFont="1" applyFill="1" applyAlignment="1">
      <alignment horizontal="left"/>
    </xf>
    <xf numFmtId="0" fontId="12" fillId="0" borderId="0" xfId="1" applyFont="1" applyAlignment="1" applyProtection="1">
      <alignment horizontal="left"/>
    </xf>
    <xf numFmtId="165" fontId="1" fillId="3" borderId="13" xfId="0" applyNumberFormat="1" applyFont="1" applyFill="1" applyBorder="1" applyAlignment="1">
      <alignment horizontal="center" vertical="center"/>
    </xf>
    <xf numFmtId="165" fontId="1" fillId="3" borderId="14" xfId="0" applyNumberFormat="1" applyFont="1" applyFill="1" applyBorder="1" applyAlignment="1">
      <alignment horizontal="center" vertical="center"/>
    </xf>
    <xf numFmtId="165" fontId="1" fillId="3" borderId="15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49" fontId="1" fillId="3" borderId="15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left" vertical="top"/>
    </xf>
    <xf numFmtId="0" fontId="1" fillId="3" borderId="9" xfId="0" applyFont="1" applyFill="1" applyBorder="1" applyAlignment="1">
      <alignment horizontal="center" vertical="top"/>
    </xf>
    <xf numFmtId="164" fontId="1" fillId="0" borderId="0" xfId="0" applyNumberFormat="1" applyFont="1" applyFill="1" applyAlignment="1">
      <alignment horizontal="center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top"/>
    </xf>
    <xf numFmtId="49" fontId="1" fillId="0" borderId="14" xfId="0" applyNumberFormat="1" applyFont="1" applyFill="1" applyBorder="1" applyAlignment="1">
      <alignment horizontal="center" vertical="top"/>
    </xf>
    <xf numFmtId="49" fontId="1" fillId="0" borderId="15" xfId="0" applyNumberFormat="1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top"/>
    </xf>
    <xf numFmtId="0" fontId="1" fillId="3" borderId="13" xfId="0" applyFont="1" applyFill="1" applyBorder="1" applyAlignment="1">
      <alignment horizontal="left" vertical="top"/>
    </xf>
    <xf numFmtId="0" fontId="1" fillId="3" borderId="14" xfId="0" applyFont="1" applyFill="1" applyBorder="1" applyAlignment="1">
      <alignment horizontal="left" vertical="top"/>
    </xf>
    <xf numFmtId="0" fontId="1" fillId="3" borderId="15" xfId="0" applyFont="1" applyFill="1" applyBorder="1" applyAlignment="1">
      <alignment horizontal="left" vertical="top"/>
    </xf>
    <xf numFmtId="0" fontId="1" fillId="0" borderId="0" xfId="0" applyFont="1" applyFill="1" applyAlignment="1">
      <alignment horizontal="center"/>
    </xf>
    <xf numFmtId="165" fontId="1" fillId="2" borderId="9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4" fontId="1" fillId="0" borderId="9" xfId="0" applyNumberFormat="1" applyFont="1" applyFill="1" applyBorder="1" applyAlignment="1">
      <alignment horizontal="center" vertical="center"/>
    </xf>
    <xf numFmtId="165" fontId="1" fillId="3" borderId="9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165" fontId="1" fillId="0" borderId="9" xfId="0" applyNumberFormat="1" applyFont="1" applyFill="1" applyBorder="1" applyAlignment="1">
      <alignment horizontal="center" vertical="center"/>
    </xf>
    <xf numFmtId="165" fontId="1" fillId="0" borderId="13" xfId="0" applyNumberFormat="1" applyFont="1" applyFill="1" applyBorder="1" applyAlignment="1">
      <alignment horizontal="center" vertical="center"/>
    </xf>
    <xf numFmtId="165" fontId="1" fillId="0" borderId="14" xfId="0" applyNumberFormat="1" applyFont="1" applyFill="1" applyBorder="1" applyAlignment="1">
      <alignment horizontal="center" vertical="center"/>
    </xf>
    <xf numFmtId="165" fontId="1" fillId="0" borderId="15" xfId="0" applyNumberFormat="1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top"/>
    </xf>
    <xf numFmtId="166" fontId="1" fillId="0" borderId="10" xfId="0" applyNumberFormat="1" applyFont="1" applyFill="1" applyBorder="1" applyAlignment="1">
      <alignment horizontal="center" vertical="center"/>
    </xf>
    <xf numFmtId="166" fontId="1" fillId="0" borderId="12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top"/>
    </xf>
    <xf numFmtId="49" fontId="1" fillId="0" borderId="9" xfId="0" applyNumberFormat="1" applyFont="1" applyFill="1" applyBorder="1" applyAlignment="1">
      <alignment horizontal="center" vertical="top"/>
    </xf>
    <xf numFmtId="49" fontId="1" fillId="3" borderId="9" xfId="0" applyNumberFormat="1" applyFont="1" applyFill="1" applyBorder="1" applyAlignment="1">
      <alignment horizontal="center" vertical="top"/>
    </xf>
    <xf numFmtId="1" fontId="1" fillId="2" borderId="9" xfId="0" applyNumberFormat="1" applyFont="1" applyFill="1" applyBorder="1" applyAlignment="1">
      <alignment horizontal="center" vertical="center"/>
    </xf>
    <xf numFmtId="1" fontId="1" fillId="3" borderId="9" xfId="0" applyNumberFormat="1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2" fontId="1" fillId="0" borderId="10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1" fontId="1" fillId="3" borderId="10" xfId="0" applyNumberFormat="1" applyFont="1" applyFill="1" applyBorder="1" applyAlignment="1">
      <alignment horizontal="center" vertical="center"/>
    </xf>
    <xf numFmtId="1" fontId="1" fillId="3" borderId="12" xfId="0" applyNumberFormat="1" applyFont="1" applyFill="1" applyBorder="1" applyAlignment="1">
      <alignment horizontal="center" vertical="center"/>
    </xf>
    <xf numFmtId="164" fontId="1" fillId="3" borderId="10" xfId="0" applyNumberFormat="1" applyFont="1" applyFill="1" applyBorder="1" applyAlignment="1">
      <alignment horizontal="center" vertical="center"/>
    </xf>
    <xf numFmtId="164" fontId="1" fillId="3" borderId="12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66" fontId="1" fillId="0" borderId="9" xfId="0" applyNumberFormat="1" applyFont="1" applyFill="1" applyBorder="1" applyAlignment="1">
      <alignment horizontal="center" vertical="center"/>
    </xf>
    <xf numFmtId="165" fontId="1" fillId="3" borderId="5" xfId="0" applyNumberFormat="1" applyFont="1" applyFill="1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4" xfId="0" applyBorder="1" applyAlignment="1">
      <alignment vertical="top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165" fontId="1" fillId="0" borderId="10" xfId="0" applyNumberFormat="1" applyFont="1" applyFill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center" vertical="top"/>
    </xf>
    <xf numFmtId="0" fontId="1" fillId="3" borderId="13" xfId="0" applyFont="1" applyFill="1" applyBorder="1" applyAlignment="1">
      <alignment horizontal="left" vertical="top" wrapText="1"/>
    </xf>
    <xf numFmtId="0" fontId="1" fillId="3" borderId="14" xfId="0" applyFont="1" applyFill="1" applyBorder="1" applyAlignment="1">
      <alignment horizontal="left" vertical="top" wrapText="1"/>
    </xf>
    <xf numFmtId="0" fontId="1" fillId="3" borderId="15" xfId="0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center" vertical="center"/>
    </xf>
    <xf numFmtId="164" fontId="1" fillId="3" borderId="13" xfId="0" applyNumberFormat="1" applyFont="1" applyFill="1" applyBorder="1" applyAlignment="1">
      <alignment horizontal="center" vertical="center"/>
    </xf>
    <xf numFmtId="164" fontId="1" fillId="3" borderId="14" xfId="0" applyNumberFormat="1" applyFont="1" applyFill="1" applyBorder="1" applyAlignment="1">
      <alignment horizontal="center" vertical="center"/>
    </xf>
    <xf numFmtId="164" fontId="1" fillId="3" borderId="15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/>
    </xf>
    <xf numFmtId="0" fontId="1" fillId="0" borderId="9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center"/>
    </xf>
    <xf numFmtId="4" fontId="1" fillId="0" borderId="9" xfId="0" applyNumberFormat="1" applyFont="1" applyBorder="1" applyAlignment="1">
      <alignment horizontal="center" vertical="center"/>
    </xf>
    <xf numFmtId="4" fontId="11" fillId="0" borderId="5" xfId="0" applyNumberFormat="1" applyFont="1" applyFill="1" applyBorder="1" applyAlignment="1">
      <alignment horizontal="center" vertical="center"/>
    </xf>
    <xf numFmtId="4" fontId="11" fillId="0" borderId="6" xfId="0" applyNumberFormat="1" applyFont="1" applyFill="1" applyBorder="1" applyAlignment="1">
      <alignment horizontal="center" vertical="center"/>
    </xf>
    <xf numFmtId="4" fontId="11" fillId="0" borderId="7" xfId="0" applyNumberFormat="1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14" fontId="1" fillId="0" borderId="9" xfId="0" applyNumberFormat="1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4" fontId="1" fillId="0" borderId="5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3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hpp2@mail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</sheetPr>
  <dimension ref="A1:DS19"/>
  <sheetViews>
    <sheetView workbookViewId="0">
      <selection activeCell="S19" sqref="S19:DA19"/>
    </sheetView>
  </sheetViews>
  <sheetFormatPr defaultColWidth="1.140625" defaultRowHeight="15.75"/>
  <cols>
    <col min="1" max="16384" width="1.140625" style="1"/>
  </cols>
  <sheetData>
    <row r="1" spans="1:123" s="2" customFormat="1" ht="11.25">
      <c r="DS1" s="3" t="s">
        <v>9</v>
      </c>
    </row>
    <row r="2" spans="1:123" s="2" customFormat="1" ht="11.25">
      <c r="DS2" s="3" t="s">
        <v>0</v>
      </c>
    </row>
    <row r="3" spans="1:123" s="2" customFormat="1" ht="11.25">
      <c r="DS3" s="3" t="s">
        <v>1</v>
      </c>
    </row>
    <row r="4" spans="1:123" s="2" customFormat="1" ht="11.25">
      <c r="DS4" s="3" t="s">
        <v>2</v>
      </c>
    </row>
    <row r="5" spans="1:123" s="2" customFormat="1" ht="11.25">
      <c r="DS5" s="3" t="s">
        <v>237</v>
      </c>
    </row>
    <row r="10" spans="1:123" s="4" customFormat="1" ht="18.75">
      <c r="A10" s="71" t="s">
        <v>3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</row>
    <row r="11" spans="1:123" s="4" customFormat="1" ht="18.75">
      <c r="A11" s="71" t="s">
        <v>4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</row>
    <row r="12" spans="1:123" s="4" customFormat="1" ht="18.75">
      <c r="BI12" s="7" t="s">
        <v>5</v>
      </c>
      <c r="BK12" s="72" t="s">
        <v>251</v>
      </c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D12" s="5" t="s">
        <v>7</v>
      </c>
    </row>
    <row r="13" spans="1:123" s="6" customFormat="1" ht="10.5">
      <c r="BK13" s="70" t="s">
        <v>6</v>
      </c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</row>
    <row r="16" spans="1:123">
      <c r="S16" s="69" t="s">
        <v>249</v>
      </c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</row>
    <row r="17" spans="19:105" s="6" customFormat="1" ht="10.5">
      <c r="S17" s="70" t="s">
        <v>8</v>
      </c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</row>
    <row r="18" spans="19:105">
      <c r="S18" s="69" t="s">
        <v>241</v>
      </c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</row>
    <row r="19" spans="19:105"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</row>
  </sheetData>
  <mergeCells count="8">
    <mergeCell ref="S19:DA19"/>
    <mergeCell ref="S16:DA16"/>
    <mergeCell ref="S17:DA17"/>
    <mergeCell ref="S18:DA18"/>
    <mergeCell ref="A10:DS10"/>
    <mergeCell ref="A11:DS11"/>
    <mergeCell ref="BK12:CB12"/>
    <mergeCell ref="BK13:CB13"/>
  </mergeCells>
  <phoneticPr fontId="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8"/>
  </sheetPr>
  <dimension ref="A1:DT28"/>
  <sheetViews>
    <sheetView workbookViewId="0">
      <selection activeCell="DS3" sqref="DS3"/>
    </sheetView>
  </sheetViews>
  <sheetFormatPr defaultColWidth="1.140625" defaultRowHeight="15.75"/>
  <cols>
    <col min="1" max="16384" width="1.140625" style="1"/>
  </cols>
  <sheetData>
    <row r="1" spans="1:124" s="2" customFormat="1" ht="11.25">
      <c r="DS1" s="3" t="s">
        <v>9</v>
      </c>
      <c r="DT1" s="3"/>
    </row>
    <row r="2" spans="1:124" s="2" customFormat="1" ht="11.25">
      <c r="DS2" s="3" t="s">
        <v>10</v>
      </c>
      <c r="DT2" s="3"/>
    </row>
    <row r="3" spans="1:124" s="2" customFormat="1" ht="11.25">
      <c r="DS3" s="3" t="s">
        <v>11</v>
      </c>
      <c r="DT3" s="3"/>
    </row>
    <row r="6" spans="1:124" s="9" customFormat="1" ht="18.75">
      <c r="A6" s="71" t="s">
        <v>12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</row>
    <row r="10" spans="1:124">
      <c r="A10" s="10" t="s">
        <v>13</v>
      </c>
      <c r="U10" s="74" t="s">
        <v>249</v>
      </c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4"/>
      <c r="DR10" s="74"/>
      <c r="DS10" s="74"/>
    </row>
    <row r="12" spans="1:124">
      <c r="A12" s="10" t="s">
        <v>14</v>
      </c>
      <c r="Z12" s="74" t="s">
        <v>241</v>
      </c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</row>
    <row r="14" spans="1:124">
      <c r="A14" s="10" t="s">
        <v>15</v>
      </c>
      <c r="R14" s="75" t="s">
        <v>242</v>
      </c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</row>
    <row r="16" spans="1:124">
      <c r="A16" s="10" t="s">
        <v>16</v>
      </c>
      <c r="R16" s="75" t="s">
        <v>243</v>
      </c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</row>
    <row r="18" spans="1:123">
      <c r="A18" s="10" t="s">
        <v>17</v>
      </c>
      <c r="F18" s="73" t="s">
        <v>247</v>
      </c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</row>
    <row r="19" spans="1:123"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1:123">
      <c r="A20" s="10" t="s">
        <v>18</v>
      </c>
      <c r="F20" s="73" t="s">
        <v>248</v>
      </c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2" spans="1:123">
      <c r="A22" s="10" t="s">
        <v>19</v>
      </c>
      <c r="T22" s="74" t="s">
        <v>244</v>
      </c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74"/>
      <c r="DF22" s="74"/>
      <c r="DG22" s="74"/>
      <c r="DH22" s="74"/>
      <c r="DI22" s="74"/>
      <c r="DJ22" s="74"/>
      <c r="DK22" s="74"/>
      <c r="DL22" s="74"/>
      <c r="DM22" s="74"/>
      <c r="DN22" s="74"/>
      <c r="DO22" s="74"/>
      <c r="DP22" s="74"/>
      <c r="DQ22" s="74"/>
      <c r="DR22" s="74"/>
      <c r="DS22" s="74"/>
    </row>
    <row r="24" spans="1:123">
      <c r="A24" s="10" t="s">
        <v>20</v>
      </c>
      <c r="X24" s="77" t="s">
        <v>245</v>
      </c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6" spans="1:123">
      <c r="A26" s="10" t="s">
        <v>21</v>
      </c>
      <c r="T26" s="73" t="s">
        <v>246</v>
      </c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</row>
    <row r="28" spans="1:123">
      <c r="A28" s="10" t="s">
        <v>22</v>
      </c>
      <c r="F28" s="76" t="s">
        <v>246</v>
      </c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</row>
  </sheetData>
  <mergeCells count="11">
    <mergeCell ref="T22:DS22"/>
    <mergeCell ref="F28:AC28"/>
    <mergeCell ref="T26:BD26"/>
    <mergeCell ref="X24:BR24"/>
    <mergeCell ref="F20:AF20"/>
    <mergeCell ref="F18:AF18"/>
    <mergeCell ref="A6:DS6"/>
    <mergeCell ref="U10:DS10"/>
    <mergeCell ref="Z12:DS12"/>
    <mergeCell ref="R14:DS14"/>
    <mergeCell ref="R16:DS16"/>
  </mergeCells>
  <phoneticPr fontId="8" type="noConversion"/>
  <hyperlinks>
    <hyperlink ref="X24" r:id="rId1"/>
  </hyperlinks>
  <pageMargins left="0.39370078740157483" right="0.39370078740157483" top="0.78740157480314965" bottom="0.39370078740157483" header="0.27559055118110237" footer="0.27559055118110237"/>
  <pageSetup paperSize="9" orientation="landscape" r:id="rId2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DU129"/>
  <sheetViews>
    <sheetView tabSelected="1" zoomScaleNormal="100" workbookViewId="0">
      <selection activeCell="DE45" sqref="DE45"/>
    </sheetView>
  </sheetViews>
  <sheetFormatPr defaultColWidth="1.140625" defaultRowHeight="15.75"/>
  <cols>
    <col min="1" max="40" width="1.140625" style="27"/>
    <col min="41" max="41" width="3.42578125" style="27" customWidth="1"/>
    <col min="42" max="56" width="1.140625" style="27"/>
    <col min="57" max="57" width="20.7109375" style="42" customWidth="1"/>
    <col min="58" max="58" width="19.7109375" style="42" customWidth="1"/>
    <col min="59" max="74" width="1.140625" style="42"/>
    <col min="75" max="76" width="1.140625" style="42" customWidth="1"/>
    <col min="77" max="77" width="1.5703125" style="42" customWidth="1"/>
    <col min="78" max="78" width="1.140625" style="37"/>
    <col min="79" max="16384" width="1.140625" style="27"/>
  </cols>
  <sheetData>
    <row r="1" spans="1:78" s="28" customFormat="1" ht="11.25">
      <c r="BY1" s="29" t="s">
        <v>80</v>
      </c>
      <c r="BZ1" s="29"/>
    </row>
    <row r="2" spans="1:78" s="28" customFormat="1" ht="11.25">
      <c r="BY2" s="29" t="s">
        <v>10</v>
      </c>
      <c r="BZ2" s="29"/>
    </row>
    <row r="3" spans="1:78" ht="12" customHeight="1">
      <c r="BY3" s="29" t="s">
        <v>11</v>
      </c>
    </row>
    <row r="4" spans="1:78" s="49" customFormat="1">
      <c r="BY4" s="29"/>
    </row>
    <row r="5" spans="1:78" s="30" customFormat="1" ht="18.75">
      <c r="A5" s="153" t="s">
        <v>81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</row>
    <row r="7" spans="1:78" ht="18.75">
      <c r="A7" s="160" t="s">
        <v>241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0"/>
      <c r="BN7" s="160"/>
      <c r="BO7" s="160"/>
      <c r="BP7" s="160"/>
      <c r="BQ7" s="160"/>
      <c r="BR7" s="160"/>
      <c r="BS7" s="160"/>
      <c r="BT7" s="160"/>
      <c r="BU7" s="160"/>
      <c r="BV7" s="160"/>
      <c r="BW7" s="160"/>
      <c r="BX7" s="160"/>
      <c r="BY7" s="160"/>
    </row>
    <row r="8" spans="1:78" ht="18.7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</row>
    <row r="9" spans="1:78" ht="18.75">
      <c r="A9" s="160" t="s">
        <v>250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160"/>
      <c r="BR9" s="160"/>
      <c r="BS9" s="160"/>
      <c r="BT9" s="160"/>
      <c r="BU9" s="160"/>
      <c r="BV9" s="160"/>
      <c r="BW9" s="160"/>
      <c r="BX9" s="160"/>
      <c r="BY9" s="160"/>
    </row>
    <row r="11" spans="1:78" ht="29.25" customHeight="1">
      <c r="A11" s="140" t="s">
        <v>23</v>
      </c>
      <c r="B11" s="141"/>
      <c r="C11" s="141"/>
      <c r="D11" s="141"/>
      <c r="E11" s="141"/>
      <c r="F11" s="141"/>
      <c r="G11" s="141"/>
      <c r="H11" s="142"/>
      <c r="I11" s="140" t="s">
        <v>25</v>
      </c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2"/>
      <c r="AP11" s="140" t="s">
        <v>26</v>
      </c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61" t="s">
        <v>253</v>
      </c>
      <c r="BF11" s="162" t="s">
        <v>252</v>
      </c>
      <c r="BG11" s="140" t="s">
        <v>269</v>
      </c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2"/>
    </row>
    <row r="12" spans="1:78">
      <c r="A12" s="150" t="s">
        <v>24</v>
      </c>
      <c r="B12" s="151"/>
      <c r="C12" s="151"/>
      <c r="D12" s="151"/>
      <c r="E12" s="151"/>
      <c r="F12" s="151"/>
      <c r="G12" s="151"/>
      <c r="H12" s="152"/>
      <c r="I12" s="150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2"/>
      <c r="AP12" s="150" t="s">
        <v>27</v>
      </c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61"/>
      <c r="BF12" s="162"/>
      <c r="BG12" s="150" t="s">
        <v>32</v>
      </c>
      <c r="BH12" s="151"/>
      <c r="BI12" s="151"/>
      <c r="BJ12" s="151"/>
      <c r="BK12" s="151"/>
      <c r="BL12" s="151"/>
      <c r="BM12" s="151"/>
      <c r="BN12" s="151"/>
      <c r="BO12" s="151"/>
      <c r="BP12" s="151"/>
      <c r="BQ12" s="151"/>
      <c r="BR12" s="151"/>
      <c r="BS12" s="151"/>
      <c r="BT12" s="151"/>
      <c r="BU12" s="151"/>
      <c r="BV12" s="151"/>
      <c r="BW12" s="151"/>
      <c r="BX12" s="151"/>
      <c r="BY12" s="152"/>
    </row>
    <row r="13" spans="1:78" ht="32.25" customHeight="1">
      <c r="A13" s="157"/>
      <c r="B13" s="158"/>
      <c r="C13" s="158"/>
      <c r="D13" s="158"/>
      <c r="E13" s="158"/>
      <c r="F13" s="158"/>
      <c r="G13" s="158"/>
      <c r="H13" s="159"/>
      <c r="I13" s="157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9"/>
      <c r="AP13" s="157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61"/>
      <c r="BF13" s="162"/>
      <c r="BG13" s="154" t="s">
        <v>254</v>
      </c>
      <c r="BH13" s="155"/>
      <c r="BI13" s="155"/>
      <c r="BJ13" s="155"/>
      <c r="BK13" s="155"/>
      <c r="BL13" s="155"/>
      <c r="BM13" s="155"/>
      <c r="BN13" s="155"/>
      <c r="BO13" s="155"/>
      <c r="BP13" s="155"/>
      <c r="BQ13" s="155"/>
      <c r="BR13" s="155"/>
      <c r="BS13" s="155"/>
      <c r="BT13" s="155"/>
      <c r="BU13" s="155"/>
      <c r="BV13" s="155"/>
      <c r="BW13" s="155"/>
      <c r="BX13" s="155"/>
      <c r="BY13" s="156"/>
    </row>
    <row r="14" spans="1:78" s="26" customFormat="1">
      <c r="A14" s="96" t="s">
        <v>35</v>
      </c>
      <c r="B14" s="96"/>
      <c r="C14" s="96"/>
      <c r="D14" s="96"/>
      <c r="E14" s="96"/>
      <c r="F14" s="96"/>
      <c r="G14" s="96"/>
      <c r="H14" s="96"/>
      <c r="I14" s="120" t="s">
        <v>82</v>
      </c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96" t="s">
        <v>44</v>
      </c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41">
        <v>4.95</v>
      </c>
      <c r="BF14" s="41">
        <f>BE14</f>
        <v>4.95</v>
      </c>
      <c r="BG14" s="134">
        <f>BF14</f>
        <v>4.95</v>
      </c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4"/>
      <c r="BU14" s="134"/>
      <c r="BV14" s="134"/>
      <c r="BW14" s="134"/>
      <c r="BX14" s="134"/>
      <c r="BY14" s="134"/>
    </row>
    <row r="15" spans="1:78" s="26" customFormat="1">
      <c r="A15" s="96" t="s">
        <v>39</v>
      </c>
      <c r="B15" s="96"/>
      <c r="C15" s="96"/>
      <c r="D15" s="96"/>
      <c r="E15" s="96"/>
      <c r="F15" s="96"/>
      <c r="G15" s="96"/>
      <c r="H15" s="96"/>
      <c r="I15" s="120" t="s">
        <v>83</v>
      </c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73" t="s">
        <v>44</v>
      </c>
      <c r="AQ15" s="173"/>
      <c r="AR15" s="173"/>
      <c r="AS15" s="173"/>
      <c r="AT15" s="173"/>
      <c r="AU15" s="173"/>
      <c r="AV15" s="173"/>
      <c r="AW15" s="173"/>
      <c r="AX15" s="173"/>
      <c r="AY15" s="173"/>
      <c r="AZ15" s="173"/>
      <c r="BA15" s="173"/>
      <c r="BB15" s="173"/>
      <c r="BC15" s="173"/>
      <c r="BD15" s="173"/>
      <c r="BE15" s="131">
        <f>BE14-19806.879/8760</f>
        <v>2.6889407534246574</v>
      </c>
      <c r="BF15" s="131">
        <f>BF14-18528.2/8760</f>
        <v>2.8349086757990869</v>
      </c>
      <c r="BG15" s="134">
        <f>BG14-18151.8/8760</f>
        <v>2.8778767123287672</v>
      </c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</row>
    <row r="16" spans="1:78" s="26" customFormat="1">
      <c r="A16" s="96"/>
      <c r="B16" s="96"/>
      <c r="C16" s="96"/>
      <c r="D16" s="96"/>
      <c r="E16" s="96"/>
      <c r="F16" s="96"/>
      <c r="G16" s="96"/>
      <c r="H16" s="96"/>
      <c r="I16" s="120" t="s">
        <v>84</v>
      </c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73"/>
      <c r="AQ16" s="173"/>
      <c r="AR16" s="173"/>
      <c r="AS16" s="173"/>
      <c r="AT16" s="173"/>
      <c r="AU16" s="173"/>
      <c r="AV16" s="173"/>
      <c r="AW16" s="173"/>
      <c r="AX16" s="173"/>
      <c r="AY16" s="173"/>
      <c r="AZ16" s="173"/>
      <c r="BA16" s="173"/>
      <c r="BB16" s="173"/>
      <c r="BC16" s="173"/>
      <c r="BD16" s="173"/>
      <c r="BE16" s="132"/>
      <c r="BF16" s="132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4"/>
      <c r="BU16" s="134"/>
      <c r="BV16" s="134"/>
      <c r="BW16" s="134"/>
      <c r="BX16" s="134"/>
      <c r="BY16" s="134"/>
    </row>
    <row r="17" spans="1:125">
      <c r="A17" s="96"/>
      <c r="B17" s="96"/>
      <c r="C17" s="96"/>
      <c r="D17" s="96"/>
      <c r="E17" s="96"/>
      <c r="F17" s="96"/>
      <c r="G17" s="96"/>
      <c r="H17" s="96"/>
      <c r="I17" s="120" t="s">
        <v>85</v>
      </c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73"/>
      <c r="AQ17" s="173"/>
      <c r="AR17" s="173"/>
      <c r="AS17" s="173"/>
      <c r="AT17" s="173"/>
      <c r="AU17" s="173"/>
      <c r="AV17" s="173"/>
      <c r="AW17" s="173"/>
      <c r="AX17" s="173"/>
      <c r="AY17" s="173"/>
      <c r="AZ17" s="173"/>
      <c r="BA17" s="173"/>
      <c r="BB17" s="173"/>
      <c r="BC17" s="173"/>
      <c r="BD17" s="173"/>
      <c r="BE17" s="132"/>
      <c r="BF17" s="132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</row>
    <row r="18" spans="1:125">
      <c r="A18" s="96"/>
      <c r="B18" s="96"/>
      <c r="C18" s="96"/>
      <c r="D18" s="96"/>
      <c r="E18" s="96"/>
      <c r="F18" s="96"/>
      <c r="G18" s="96"/>
      <c r="H18" s="96"/>
      <c r="I18" s="120" t="s">
        <v>86</v>
      </c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73"/>
      <c r="AQ18" s="173"/>
      <c r="AR18" s="173"/>
      <c r="AS18" s="173"/>
      <c r="AT18" s="173"/>
      <c r="AU18" s="173"/>
      <c r="AV18" s="173"/>
      <c r="AW18" s="173"/>
      <c r="AX18" s="173"/>
      <c r="AY18" s="173"/>
      <c r="AZ18" s="173"/>
      <c r="BA18" s="173"/>
      <c r="BB18" s="173"/>
      <c r="BC18" s="173"/>
      <c r="BD18" s="173"/>
      <c r="BE18" s="132"/>
      <c r="BF18" s="132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</row>
    <row r="19" spans="1:125">
      <c r="A19" s="96"/>
      <c r="B19" s="96"/>
      <c r="C19" s="96"/>
      <c r="D19" s="96"/>
      <c r="E19" s="96"/>
      <c r="F19" s="96"/>
      <c r="G19" s="96"/>
      <c r="H19" s="96"/>
      <c r="I19" s="120" t="s">
        <v>87</v>
      </c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3"/>
      <c r="BA19" s="173"/>
      <c r="BB19" s="173"/>
      <c r="BC19" s="173"/>
      <c r="BD19" s="173"/>
      <c r="BE19" s="133"/>
      <c r="BF19" s="133"/>
      <c r="BG19" s="134"/>
      <c r="BH19" s="134"/>
      <c r="BI19" s="134"/>
      <c r="BJ19" s="134"/>
      <c r="BK19" s="134"/>
      <c r="BL19" s="134"/>
      <c r="BM19" s="134"/>
      <c r="BN19" s="134"/>
      <c r="BO19" s="134"/>
      <c r="BP19" s="134"/>
      <c r="BQ19" s="134"/>
      <c r="BR19" s="134"/>
      <c r="BS19" s="134"/>
      <c r="BT19" s="134"/>
      <c r="BU19" s="134"/>
      <c r="BV19" s="134"/>
      <c r="BW19" s="134"/>
      <c r="BX19" s="134"/>
      <c r="BY19" s="134"/>
    </row>
    <row r="20" spans="1:125">
      <c r="A20" s="96" t="s">
        <v>42</v>
      </c>
      <c r="B20" s="96"/>
      <c r="C20" s="96"/>
      <c r="D20" s="96"/>
      <c r="E20" s="96"/>
      <c r="F20" s="96"/>
      <c r="G20" s="96"/>
      <c r="H20" s="96"/>
      <c r="I20" s="120" t="s">
        <v>88</v>
      </c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96" t="s">
        <v>89</v>
      </c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52">
        <v>20.081347999999998</v>
      </c>
      <c r="BF20" s="62">
        <v>20.496200000000002</v>
      </c>
      <c r="BG20" s="111">
        <v>20.079799999999999</v>
      </c>
      <c r="BH20" s="111">
        <v>20.079799999999999</v>
      </c>
      <c r="BI20" s="111">
        <v>20.079799999999999</v>
      </c>
      <c r="BJ20" s="111">
        <v>20.079799999999999</v>
      </c>
      <c r="BK20" s="111">
        <v>20.079799999999999</v>
      </c>
      <c r="BL20" s="111">
        <v>20.079799999999999</v>
      </c>
      <c r="BM20" s="111">
        <v>20.079799999999999</v>
      </c>
      <c r="BN20" s="111">
        <v>20.079799999999999</v>
      </c>
      <c r="BO20" s="111">
        <v>20.079799999999999</v>
      </c>
      <c r="BP20" s="111">
        <v>20.079799999999999</v>
      </c>
      <c r="BQ20" s="111">
        <v>20.079799999999999</v>
      </c>
      <c r="BR20" s="111">
        <v>20.079799999999999</v>
      </c>
      <c r="BS20" s="111">
        <v>20.079799999999999</v>
      </c>
      <c r="BT20" s="111">
        <v>20.079799999999999</v>
      </c>
      <c r="BU20" s="111">
        <v>20.079799999999999</v>
      </c>
      <c r="BV20" s="111">
        <v>20.079799999999999</v>
      </c>
      <c r="BW20" s="111">
        <v>20.079799999999999</v>
      </c>
      <c r="BX20" s="111">
        <v>20.079799999999999</v>
      </c>
      <c r="BY20" s="111">
        <v>20.079799999999999</v>
      </c>
    </row>
    <row r="21" spans="1:125">
      <c r="A21" s="96" t="s">
        <v>47</v>
      </c>
      <c r="B21" s="96"/>
      <c r="C21" s="96"/>
      <c r="D21" s="96"/>
      <c r="E21" s="96"/>
      <c r="F21" s="96"/>
      <c r="G21" s="96"/>
      <c r="H21" s="96"/>
      <c r="I21" s="120" t="s">
        <v>90</v>
      </c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96" t="s">
        <v>89</v>
      </c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105">
        <v>0.148061</v>
      </c>
      <c r="BF21" s="118">
        <v>0.17815</v>
      </c>
      <c r="BG21" s="143">
        <v>0.15179999999999999</v>
      </c>
      <c r="BH21" s="143">
        <v>0.15179999999999999</v>
      </c>
      <c r="BI21" s="143">
        <v>0.15179999999999999</v>
      </c>
      <c r="BJ21" s="143">
        <v>0.15179999999999999</v>
      </c>
      <c r="BK21" s="143">
        <v>0.15179999999999999</v>
      </c>
      <c r="BL21" s="143">
        <v>0.15179999999999999</v>
      </c>
      <c r="BM21" s="143">
        <v>0.15179999999999999</v>
      </c>
      <c r="BN21" s="143">
        <v>0.15179999999999999</v>
      </c>
      <c r="BO21" s="143">
        <v>0.15179999999999999</v>
      </c>
      <c r="BP21" s="143">
        <v>0.15179999999999999</v>
      </c>
      <c r="BQ21" s="143">
        <v>0.15179999999999999</v>
      </c>
      <c r="BR21" s="143">
        <v>0.15179999999999999</v>
      </c>
      <c r="BS21" s="143">
        <v>0.15179999999999999</v>
      </c>
      <c r="BT21" s="143">
        <v>0.15179999999999999</v>
      </c>
      <c r="BU21" s="143">
        <v>0.15179999999999999</v>
      </c>
      <c r="BV21" s="143">
        <v>0.15179999999999999</v>
      </c>
      <c r="BW21" s="143">
        <v>0.15179999999999999</v>
      </c>
      <c r="BX21" s="143">
        <v>0.15179999999999999</v>
      </c>
      <c r="BY21" s="143">
        <v>0.15179999999999999</v>
      </c>
    </row>
    <row r="22" spans="1:125">
      <c r="A22" s="96"/>
      <c r="B22" s="96"/>
      <c r="C22" s="96"/>
      <c r="D22" s="96"/>
      <c r="E22" s="96"/>
      <c r="F22" s="96"/>
      <c r="G22" s="96"/>
      <c r="H22" s="96"/>
      <c r="I22" s="120" t="s">
        <v>91</v>
      </c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106"/>
      <c r="BF22" s="119">
        <v>0.17815</v>
      </c>
      <c r="BG22" s="143">
        <v>0.15179999999999999</v>
      </c>
      <c r="BH22" s="143">
        <v>0.15179999999999999</v>
      </c>
      <c r="BI22" s="143">
        <v>0.15179999999999999</v>
      </c>
      <c r="BJ22" s="143">
        <v>0.15179999999999999</v>
      </c>
      <c r="BK22" s="143">
        <v>0.15179999999999999</v>
      </c>
      <c r="BL22" s="143">
        <v>0.15179999999999999</v>
      </c>
      <c r="BM22" s="143">
        <v>0.15179999999999999</v>
      </c>
      <c r="BN22" s="143">
        <v>0.15179999999999999</v>
      </c>
      <c r="BO22" s="143">
        <v>0.15179999999999999</v>
      </c>
      <c r="BP22" s="143">
        <v>0.15179999999999999</v>
      </c>
      <c r="BQ22" s="143">
        <v>0.15179999999999999</v>
      </c>
      <c r="BR22" s="143">
        <v>0.15179999999999999</v>
      </c>
      <c r="BS22" s="143">
        <v>0.15179999999999999</v>
      </c>
      <c r="BT22" s="143">
        <v>0.15179999999999999</v>
      </c>
      <c r="BU22" s="143">
        <v>0.15179999999999999</v>
      </c>
      <c r="BV22" s="143">
        <v>0.15179999999999999</v>
      </c>
      <c r="BW22" s="143">
        <v>0.15179999999999999</v>
      </c>
      <c r="BX22" s="143">
        <v>0.15179999999999999</v>
      </c>
      <c r="BY22" s="143">
        <v>0.15179999999999999</v>
      </c>
    </row>
    <row r="23" spans="1:125">
      <c r="A23" s="96" t="s">
        <v>56</v>
      </c>
      <c r="B23" s="96"/>
      <c r="C23" s="96"/>
      <c r="D23" s="96"/>
      <c r="E23" s="96"/>
      <c r="F23" s="96"/>
      <c r="G23" s="96"/>
      <c r="H23" s="96"/>
      <c r="I23" s="120" t="s">
        <v>92</v>
      </c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96" t="s">
        <v>94</v>
      </c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105">
        <v>54.284449000000002</v>
      </c>
      <c r="BF23" s="105">
        <v>52.2819</v>
      </c>
      <c r="BG23" s="111">
        <v>53.341660000000005</v>
      </c>
      <c r="BH23" s="111">
        <v>53.341660000000005</v>
      </c>
      <c r="BI23" s="111">
        <v>53.341660000000005</v>
      </c>
      <c r="BJ23" s="111">
        <v>53.341660000000005</v>
      </c>
      <c r="BK23" s="111">
        <v>53.341660000000005</v>
      </c>
      <c r="BL23" s="111">
        <v>53.341660000000005</v>
      </c>
      <c r="BM23" s="111">
        <v>53.341660000000005</v>
      </c>
      <c r="BN23" s="111">
        <v>53.341660000000005</v>
      </c>
      <c r="BO23" s="111">
        <v>53.341660000000005</v>
      </c>
      <c r="BP23" s="111">
        <v>53.341660000000005</v>
      </c>
      <c r="BQ23" s="111">
        <v>53.341660000000005</v>
      </c>
      <c r="BR23" s="111">
        <v>53.341660000000005</v>
      </c>
      <c r="BS23" s="111">
        <v>53.341660000000005</v>
      </c>
      <c r="BT23" s="111">
        <v>53.341660000000005</v>
      </c>
      <c r="BU23" s="111">
        <v>53.341660000000005</v>
      </c>
      <c r="BV23" s="111">
        <v>53.341660000000005</v>
      </c>
      <c r="BW23" s="111">
        <v>53.341660000000005</v>
      </c>
      <c r="BX23" s="111">
        <v>53.341660000000005</v>
      </c>
      <c r="BY23" s="111">
        <v>53.341660000000005</v>
      </c>
    </row>
    <row r="24" spans="1:125">
      <c r="A24" s="96"/>
      <c r="B24" s="96"/>
      <c r="C24" s="96"/>
      <c r="D24" s="96"/>
      <c r="E24" s="96"/>
      <c r="F24" s="96"/>
      <c r="G24" s="96"/>
      <c r="H24" s="96"/>
      <c r="I24" s="120" t="s">
        <v>93</v>
      </c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106"/>
      <c r="BF24" s="106"/>
      <c r="BG24" s="111">
        <v>53.341660000000005</v>
      </c>
      <c r="BH24" s="111">
        <v>53.341660000000005</v>
      </c>
      <c r="BI24" s="111">
        <v>53.341660000000005</v>
      </c>
      <c r="BJ24" s="111">
        <v>53.341660000000005</v>
      </c>
      <c r="BK24" s="111">
        <v>53.341660000000005</v>
      </c>
      <c r="BL24" s="111">
        <v>53.341660000000005</v>
      </c>
      <c r="BM24" s="111">
        <v>53.341660000000005</v>
      </c>
      <c r="BN24" s="111">
        <v>53.341660000000005</v>
      </c>
      <c r="BO24" s="111">
        <v>53.341660000000005</v>
      </c>
      <c r="BP24" s="111">
        <v>53.341660000000005</v>
      </c>
      <c r="BQ24" s="111">
        <v>53.341660000000005</v>
      </c>
      <c r="BR24" s="111">
        <v>53.341660000000005</v>
      </c>
      <c r="BS24" s="111">
        <v>53.341660000000005</v>
      </c>
      <c r="BT24" s="111">
        <v>53.341660000000005</v>
      </c>
      <c r="BU24" s="111">
        <v>53.341660000000005</v>
      </c>
      <c r="BV24" s="111">
        <v>53.341660000000005</v>
      </c>
      <c r="BW24" s="111">
        <v>53.341660000000005</v>
      </c>
      <c r="BX24" s="111">
        <v>53.341660000000005</v>
      </c>
      <c r="BY24" s="111">
        <v>53.341660000000005</v>
      </c>
    </row>
    <row r="25" spans="1:125">
      <c r="A25" s="96" t="s">
        <v>69</v>
      </c>
      <c r="B25" s="96"/>
      <c r="C25" s="96"/>
      <c r="D25" s="96"/>
      <c r="E25" s="96"/>
      <c r="F25" s="96"/>
      <c r="G25" s="96"/>
      <c r="H25" s="96"/>
      <c r="I25" s="120" t="s">
        <v>95</v>
      </c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96" t="s">
        <v>94</v>
      </c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45">
        <f>BE23-1.516387</f>
        <v>52.768062</v>
      </c>
      <c r="BF25" s="45">
        <f>BF23-1.3668</f>
        <v>50.915100000000002</v>
      </c>
      <c r="BG25" s="116">
        <f>BG23-1.36675</f>
        <v>51.974910000000001</v>
      </c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</row>
    <row r="26" spans="1:125">
      <c r="A26" s="121" t="s">
        <v>70</v>
      </c>
      <c r="B26" s="121"/>
      <c r="C26" s="121"/>
      <c r="D26" s="121"/>
      <c r="E26" s="121"/>
      <c r="F26" s="121"/>
      <c r="G26" s="121"/>
      <c r="H26" s="121"/>
      <c r="I26" s="139" t="s">
        <v>96</v>
      </c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21" t="s">
        <v>97</v>
      </c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54">
        <f>BE27+BE29</f>
        <v>75.684567999999999</v>
      </c>
      <c r="BF26" s="54">
        <f>BF27+BF29</f>
        <v>74.1554</v>
      </c>
      <c r="BG26" s="101">
        <f>BG27+BG29</f>
        <v>88.7881</v>
      </c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</row>
    <row r="27" spans="1:125">
      <c r="A27" s="85" t="s">
        <v>98</v>
      </c>
      <c r="B27" s="85"/>
      <c r="C27" s="85"/>
      <c r="D27" s="85"/>
      <c r="E27" s="85"/>
      <c r="F27" s="85"/>
      <c r="G27" s="85"/>
      <c r="H27" s="85"/>
      <c r="I27" s="84" t="s">
        <v>99</v>
      </c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5" t="s">
        <v>97</v>
      </c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55">
        <v>0.40534799999999999</v>
      </c>
      <c r="BF27" s="55">
        <v>0.68130000000000002</v>
      </c>
      <c r="BG27" s="108">
        <v>0.67430000000000001</v>
      </c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08"/>
      <c r="BW27" s="108"/>
      <c r="BX27" s="108"/>
      <c r="BY27" s="108"/>
      <c r="DF27" s="100"/>
      <c r="DG27" s="100"/>
      <c r="DH27" s="100"/>
      <c r="DI27" s="100"/>
      <c r="DJ27" s="100"/>
      <c r="DK27" s="100"/>
      <c r="DL27" s="100"/>
      <c r="DM27" s="100"/>
      <c r="DN27" s="100"/>
      <c r="DO27" s="100"/>
      <c r="DP27" s="100"/>
      <c r="DQ27" s="100"/>
      <c r="DR27" s="100"/>
      <c r="DS27" s="100"/>
      <c r="DT27" s="100"/>
      <c r="DU27" s="100"/>
    </row>
    <row r="28" spans="1:125">
      <c r="A28" s="96" t="s">
        <v>100</v>
      </c>
      <c r="B28" s="96"/>
      <c r="C28" s="96"/>
      <c r="D28" s="96"/>
      <c r="E28" s="96"/>
      <c r="F28" s="96"/>
      <c r="G28" s="96"/>
      <c r="H28" s="96"/>
      <c r="I28" s="120" t="s">
        <v>101</v>
      </c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96" t="s">
        <v>97</v>
      </c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48" t="s">
        <v>238</v>
      </c>
      <c r="BF28" s="48" t="s">
        <v>238</v>
      </c>
      <c r="BG28" s="111" t="s">
        <v>238</v>
      </c>
      <c r="BH28" s="111"/>
      <c r="BI28" s="111"/>
      <c r="BJ28" s="111"/>
      <c r="BK28" s="111"/>
      <c r="BL28" s="111"/>
      <c r="BM28" s="111"/>
      <c r="BN28" s="111"/>
      <c r="BO28" s="111"/>
      <c r="BP28" s="111"/>
      <c r="BQ28" s="111"/>
      <c r="BR28" s="111"/>
      <c r="BS28" s="111"/>
      <c r="BT28" s="111"/>
      <c r="BU28" s="111"/>
      <c r="BV28" s="111"/>
      <c r="BW28" s="111"/>
      <c r="BX28" s="111"/>
      <c r="BY28" s="111"/>
    </row>
    <row r="29" spans="1:125">
      <c r="A29" s="85" t="s">
        <v>102</v>
      </c>
      <c r="B29" s="85"/>
      <c r="C29" s="85"/>
      <c r="D29" s="85"/>
      <c r="E29" s="85"/>
      <c r="F29" s="85"/>
      <c r="G29" s="85"/>
      <c r="H29" s="85"/>
      <c r="I29" s="84" t="s">
        <v>103</v>
      </c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5" t="s">
        <v>97</v>
      </c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56">
        <v>75.279219999999995</v>
      </c>
      <c r="BF29" s="56">
        <v>73.474100000000007</v>
      </c>
      <c r="BG29" s="144">
        <v>88.113799999999998</v>
      </c>
      <c r="BH29" s="145"/>
      <c r="BI29" s="145"/>
      <c r="BJ29" s="145"/>
      <c r="BK29" s="145"/>
      <c r="BL29" s="145"/>
      <c r="BM29" s="145"/>
      <c r="BN29" s="145"/>
      <c r="BO29" s="145"/>
      <c r="BP29" s="145"/>
      <c r="BQ29" s="145"/>
      <c r="BR29" s="145"/>
      <c r="BS29" s="145"/>
      <c r="BT29" s="145"/>
      <c r="BU29" s="145"/>
      <c r="BV29" s="145"/>
      <c r="BW29" s="145"/>
      <c r="BX29" s="145"/>
      <c r="BY29" s="146"/>
    </row>
    <row r="30" spans="1:125">
      <c r="A30" s="85"/>
      <c r="B30" s="85"/>
      <c r="C30" s="85"/>
      <c r="D30" s="85"/>
      <c r="E30" s="85"/>
      <c r="F30" s="85"/>
      <c r="G30" s="85"/>
      <c r="H30" s="85"/>
      <c r="I30" s="84" t="s">
        <v>104</v>
      </c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67"/>
      <c r="BF30" s="57"/>
      <c r="BG30" s="147"/>
      <c r="BH30" s="148"/>
      <c r="BI30" s="148"/>
      <c r="BJ30" s="148"/>
      <c r="BK30" s="148"/>
      <c r="BL30" s="148"/>
      <c r="BM30" s="148"/>
      <c r="BN30" s="148"/>
      <c r="BO30" s="148"/>
      <c r="BP30" s="148"/>
      <c r="BQ30" s="148"/>
      <c r="BR30" s="148"/>
      <c r="BS30" s="148"/>
      <c r="BT30" s="148"/>
      <c r="BU30" s="148"/>
      <c r="BV30" s="148"/>
      <c r="BW30" s="148"/>
      <c r="BX30" s="148"/>
      <c r="BY30" s="149"/>
    </row>
    <row r="31" spans="1:125">
      <c r="A31" s="121" t="s">
        <v>71</v>
      </c>
      <c r="B31" s="121"/>
      <c r="C31" s="121"/>
      <c r="D31" s="121"/>
      <c r="E31" s="121"/>
      <c r="F31" s="121"/>
      <c r="G31" s="121"/>
      <c r="H31" s="121"/>
      <c r="I31" s="139" t="s">
        <v>270</v>
      </c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21" t="s">
        <v>97</v>
      </c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54">
        <f>BE34+BE39</f>
        <v>60.213799999999999</v>
      </c>
      <c r="BF31" s="54">
        <f>BF32+BF33</f>
        <v>51.607240000000004</v>
      </c>
      <c r="BG31" s="101">
        <f t="shared" ref="BG31:BY31" si="0">BG32+BG33</f>
        <v>59.574497309101005</v>
      </c>
      <c r="BH31" s="101">
        <f t="shared" si="0"/>
        <v>0</v>
      </c>
      <c r="BI31" s="101">
        <f t="shared" si="0"/>
        <v>0</v>
      </c>
      <c r="BJ31" s="101">
        <f t="shared" si="0"/>
        <v>0</v>
      </c>
      <c r="BK31" s="101">
        <f t="shared" si="0"/>
        <v>0</v>
      </c>
      <c r="BL31" s="101">
        <f t="shared" si="0"/>
        <v>0</v>
      </c>
      <c r="BM31" s="101">
        <f t="shared" si="0"/>
        <v>0</v>
      </c>
      <c r="BN31" s="101">
        <f t="shared" si="0"/>
        <v>0</v>
      </c>
      <c r="BO31" s="101">
        <f t="shared" si="0"/>
        <v>0</v>
      </c>
      <c r="BP31" s="101">
        <f t="shared" si="0"/>
        <v>0</v>
      </c>
      <c r="BQ31" s="101">
        <f t="shared" si="0"/>
        <v>0</v>
      </c>
      <c r="BR31" s="101">
        <f t="shared" si="0"/>
        <v>0</v>
      </c>
      <c r="BS31" s="101">
        <f t="shared" si="0"/>
        <v>0</v>
      </c>
      <c r="BT31" s="101">
        <f t="shared" si="0"/>
        <v>0</v>
      </c>
      <c r="BU31" s="101">
        <f t="shared" si="0"/>
        <v>0</v>
      </c>
      <c r="BV31" s="101">
        <f t="shared" si="0"/>
        <v>0</v>
      </c>
      <c r="BW31" s="101">
        <f t="shared" si="0"/>
        <v>0</v>
      </c>
      <c r="BX31" s="101">
        <f t="shared" si="0"/>
        <v>0</v>
      </c>
      <c r="BY31" s="101">
        <f t="shared" si="0"/>
        <v>0</v>
      </c>
    </row>
    <row r="32" spans="1:125" s="40" customFormat="1" ht="30.75" customHeight="1">
      <c r="A32" s="90"/>
      <c r="B32" s="91"/>
      <c r="C32" s="91"/>
      <c r="D32" s="91"/>
      <c r="E32" s="91"/>
      <c r="F32" s="91"/>
      <c r="G32" s="91"/>
      <c r="H32" s="92"/>
      <c r="I32" s="93" t="s">
        <v>275</v>
      </c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5"/>
      <c r="AP32" s="96" t="s">
        <v>97</v>
      </c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48">
        <f>BE35+BE40</f>
        <v>28.389616989134684</v>
      </c>
      <c r="BF32" s="48">
        <f>BF35+BF40</f>
        <v>20.84355466586069</v>
      </c>
      <c r="BG32" s="112">
        <f t="shared" ref="BG32:BY32" si="1">BG35+BG40</f>
        <v>24.516360001395853</v>
      </c>
      <c r="BH32" s="113">
        <f t="shared" si="1"/>
        <v>0</v>
      </c>
      <c r="BI32" s="113">
        <f t="shared" si="1"/>
        <v>0</v>
      </c>
      <c r="BJ32" s="113">
        <f t="shared" si="1"/>
        <v>0</v>
      </c>
      <c r="BK32" s="113">
        <f t="shared" si="1"/>
        <v>0</v>
      </c>
      <c r="BL32" s="113">
        <f t="shared" si="1"/>
        <v>0</v>
      </c>
      <c r="BM32" s="113">
        <f t="shared" si="1"/>
        <v>0</v>
      </c>
      <c r="BN32" s="113">
        <f t="shared" si="1"/>
        <v>0</v>
      </c>
      <c r="BO32" s="113">
        <f t="shared" si="1"/>
        <v>0</v>
      </c>
      <c r="BP32" s="113">
        <f t="shared" si="1"/>
        <v>0</v>
      </c>
      <c r="BQ32" s="113">
        <f t="shared" si="1"/>
        <v>0</v>
      </c>
      <c r="BR32" s="113">
        <f t="shared" si="1"/>
        <v>0</v>
      </c>
      <c r="BS32" s="113">
        <f t="shared" si="1"/>
        <v>0</v>
      </c>
      <c r="BT32" s="113">
        <f t="shared" si="1"/>
        <v>0</v>
      </c>
      <c r="BU32" s="113">
        <f t="shared" si="1"/>
        <v>0</v>
      </c>
      <c r="BV32" s="113">
        <f t="shared" si="1"/>
        <v>0</v>
      </c>
      <c r="BW32" s="113">
        <f t="shared" si="1"/>
        <v>0</v>
      </c>
      <c r="BX32" s="113">
        <f t="shared" si="1"/>
        <v>0</v>
      </c>
      <c r="BY32" s="114">
        <f t="shared" si="1"/>
        <v>0</v>
      </c>
    </row>
    <row r="33" spans="1:77" s="40" customFormat="1" ht="30.75" customHeight="1">
      <c r="A33" s="90"/>
      <c r="B33" s="91"/>
      <c r="C33" s="91"/>
      <c r="D33" s="91"/>
      <c r="E33" s="91"/>
      <c r="F33" s="91"/>
      <c r="G33" s="91"/>
      <c r="H33" s="92"/>
      <c r="I33" s="93" t="s">
        <v>276</v>
      </c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5"/>
      <c r="AP33" s="96" t="s">
        <v>97</v>
      </c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48">
        <f>BE36+BE41</f>
        <v>31.824183010865312</v>
      </c>
      <c r="BF33" s="48">
        <f>BF36+BF41</f>
        <v>30.763685334139311</v>
      </c>
      <c r="BG33" s="112">
        <f t="shared" ref="BG33:BY33" si="2">BG36+BG41</f>
        <v>35.058137307705152</v>
      </c>
      <c r="BH33" s="113">
        <f t="shared" si="2"/>
        <v>0</v>
      </c>
      <c r="BI33" s="113">
        <f t="shared" si="2"/>
        <v>0</v>
      </c>
      <c r="BJ33" s="113">
        <f t="shared" si="2"/>
        <v>0</v>
      </c>
      <c r="BK33" s="113">
        <f t="shared" si="2"/>
        <v>0</v>
      </c>
      <c r="BL33" s="113">
        <f t="shared" si="2"/>
        <v>0</v>
      </c>
      <c r="BM33" s="113">
        <f t="shared" si="2"/>
        <v>0</v>
      </c>
      <c r="BN33" s="113">
        <f t="shared" si="2"/>
        <v>0</v>
      </c>
      <c r="BO33" s="113">
        <f t="shared" si="2"/>
        <v>0</v>
      </c>
      <c r="BP33" s="113">
        <f t="shared" si="2"/>
        <v>0</v>
      </c>
      <c r="BQ33" s="113">
        <f t="shared" si="2"/>
        <v>0</v>
      </c>
      <c r="BR33" s="113">
        <f t="shared" si="2"/>
        <v>0</v>
      </c>
      <c r="BS33" s="113">
        <f t="shared" si="2"/>
        <v>0</v>
      </c>
      <c r="BT33" s="113">
        <f t="shared" si="2"/>
        <v>0</v>
      </c>
      <c r="BU33" s="113">
        <f t="shared" si="2"/>
        <v>0</v>
      </c>
      <c r="BV33" s="113">
        <f t="shared" si="2"/>
        <v>0</v>
      </c>
      <c r="BW33" s="113">
        <f t="shared" si="2"/>
        <v>0</v>
      </c>
      <c r="BX33" s="113">
        <f t="shared" si="2"/>
        <v>0</v>
      </c>
      <c r="BY33" s="114">
        <f t="shared" si="2"/>
        <v>0</v>
      </c>
    </row>
    <row r="34" spans="1:77">
      <c r="A34" s="123" t="s">
        <v>105</v>
      </c>
      <c r="B34" s="123"/>
      <c r="C34" s="123"/>
      <c r="D34" s="123"/>
      <c r="E34" s="123"/>
      <c r="F34" s="123"/>
      <c r="G34" s="123"/>
      <c r="H34" s="123"/>
      <c r="I34" s="84" t="s">
        <v>106</v>
      </c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5" t="s">
        <v>97</v>
      </c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55">
        <v>21.131799999999998</v>
      </c>
      <c r="BF34" s="55">
        <f>BF35+BF36</f>
        <v>13.431940000000003</v>
      </c>
      <c r="BG34" s="108">
        <f>BG35+BG36</f>
        <v>16.163929999999997</v>
      </c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</row>
    <row r="35" spans="1:77" s="42" customFormat="1" ht="32.25" customHeight="1">
      <c r="A35" s="90" t="s">
        <v>279</v>
      </c>
      <c r="B35" s="91"/>
      <c r="C35" s="91"/>
      <c r="D35" s="91"/>
      <c r="E35" s="91"/>
      <c r="F35" s="91"/>
      <c r="G35" s="91"/>
      <c r="H35" s="92"/>
      <c r="I35" s="93" t="s">
        <v>277</v>
      </c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5"/>
      <c r="AP35" s="96" t="s">
        <v>97</v>
      </c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43">
        <f>BE34/18189963*18041902</f>
        <v>20.959793303790665</v>
      </c>
      <c r="BF35" s="43">
        <f>13.43194/18.5282*18.35</f>
        <v>13.302754665860691</v>
      </c>
      <c r="BG35" s="112">
        <f>16.16393/18.1518*18</f>
        <v>16.028754173139852</v>
      </c>
      <c r="BH35" s="113"/>
      <c r="BI35" s="113"/>
      <c r="BJ35" s="113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BW35" s="113"/>
      <c r="BX35" s="113"/>
      <c r="BY35" s="114"/>
    </row>
    <row r="36" spans="1:77" s="42" customFormat="1" ht="32.25" customHeight="1">
      <c r="A36" s="90" t="s">
        <v>280</v>
      </c>
      <c r="B36" s="91"/>
      <c r="C36" s="91"/>
      <c r="D36" s="91"/>
      <c r="E36" s="91"/>
      <c r="F36" s="91"/>
      <c r="G36" s="91"/>
      <c r="H36" s="92"/>
      <c r="I36" s="93" t="s">
        <v>278</v>
      </c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5"/>
      <c r="AP36" s="96" t="s">
        <v>97</v>
      </c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43">
        <f>BE34/18189963*148061</f>
        <v>0.17200669620933257</v>
      </c>
      <c r="BF36" s="43">
        <f>13.43194/18.5282*0.1782</f>
        <v>0.12918533413931199</v>
      </c>
      <c r="BG36" s="112">
        <f>16.16393/18.1518*0.1518</f>
        <v>0.13517582686014609</v>
      </c>
      <c r="BH36" s="113"/>
      <c r="BI36" s="113"/>
      <c r="BJ36" s="113"/>
      <c r="BK36" s="113"/>
      <c r="BL36" s="113"/>
      <c r="BM36" s="113"/>
      <c r="BN36" s="113"/>
      <c r="BO36" s="113"/>
      <c r="BP36" s="113"/>
      <c r="BQ36" s="113"/>
      <c r="BR36" s="113"/>
      <c r="BS36" s="113"/>
      <c r="BT36" s="113"/>
      <c r="BU36" s="113"/>
      <c r="BV36" s="113"/>
      <c r="BW36" s="113"/>
      <c r="BX36" s="113"/>
      <c r="BY36" s="114"/>
    </row>
    <row r="37" spans="1:77">
      <c r="A37" s="122"/>
      <c r="B37" s="122"/>
      <c r="C37" s="122"/>
      <c r="D37" s="122"/>
      <c r="E37" s="122"/>
      <c r="F37" s="122"/>
      <c r="G37" s="122"/>
      <c r="H37" s="122"/>
      <c r="I37" s="120" t="s">
        <v>107</v>
      </c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96" t="s">
        <v>109</v>
      </c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165">
        <f>4524.791/BE20</f>
        <v>225.32307094125358</v>
      </c>
      <c r="BF37" s="163">
        <f>2881.77/BF20</f>
        <v>140.60020881919573</v>
      </c>
      <c r="BG37" s="111">
        <f>3095.11/BG20</f>
        <v>154.14047948684748</v>
      </c>
      <c r="BH37" s="111"/>
      <c r="BI37" s="111"/>
      <c r="BJ37" s="111"/>
      <c r="BK37" s="111"/>
      <c r="BL37" s="111"/>
      <c r="BM37" s="111"/>
      <c r="BN37" s="111"/>
      <c r="BO37" s="111"/>
      <c r="BP37" s="111"/>
      <c r="BQ37" s="111"/>
      <c r="BR37" s="111"/>
      <c r="BS37" s="111"/>
      <c r="BT37" s="111"/>
      <c r="BU37" s="111"/>
      <c r="BV37" s="111"/>
      <c r="BW37" s="111"/>
      <c r="BX37" s="111"/>
      <c r="BY37" s="111"/>
    </row>
    <row r="38" spans="1:77">
      <c r="A38" s="122"/>
      <c r="B38" s="122"/>
      <c r="C38" s="122"/>
      <c r="D38" s="122"/>
      <c r="E38" s="122"/>
      <c r="F38" s="122"/>
      <c r="G38" s="122"/>
      <c r="H38" s="122"/>
      <c r="I38" s="120" t="s">
        <v>108</v>
      </c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166"/>
      <c r="BF38" s="164"/>
      <c r="BG38" s="111"/>
      <c r="BH38" s="111"/>
      <c r="BI38" s="111"/>
      <c r="BJ38" s="111"/>
      <c r="BK38" s="111"/>
      <c r="BL38" s="111"/>
      <c r="BM38" s="111"/>
      <c r="BN38" s="111"/>
      <c r="BO38" s="111"/>
      <c r="BP38" s="111"/>
      <c r="BQ38" s="111"/>
      <c r="BR38" s="111"/>
      <c r="BS38" s="111"/>
      <c r="BT38" s="111"/>
      <c r="BU38" s="111"/>
      <c r="BV38" s="111"/>
      <c r="BW38" s="111"/>
      <c r="BX38" s="111"/>
      <c r="BY38" s="111"/>
    </row>
    <row r="39" spans="1:77">
      <c r="A39" s="123" t="s">
        <v>110</v>
      </c>
      <c r="B39" s="123"/>
      <c r="C39" s="123"/>
      <c r="D39" s="123"/>
      <c r="E39" s="123"/>
      <c r="F39" s="123"/>
      <c r="G39" s="123"/>
      <c r="H39" s="123"/>
      <c r="I39" s="84" t="s">
        <v>271</v>
      </c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5" t="s">
        <v>97</v>
      </c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55">
        <v>39.082000000000001</v>
      </c>
      <c r="BF39" s="55">
        <v>38.1753</v>
      </c>
      <c r="BG39" s="108">
        <v>43.410567309100998</v>
      </c>
      <c r="BH39" s="108">
        <v>43410.567309100981</v>
      </c>
      <c r="BI39" s="108">
        <v>43410.567309100981</v>
      </c>
      <c r="BJ39" s="108">
        <v>43410.567309100981</v>
      </c>
      <c r="BK39" s="108">
        <v>43410.567309100981</v>
      </c>
      <c r="BL39" s="108">
        <v>43410.567309100981</v>
      </c>
      <c r="BM39" s="108">
        <v>43410.567309100981</v>
      </c>
      <c r="BN39" s="108">
        <v>43410.567309100981</v>
      </c>
      <c r="BO39" s="108">
        <v>43410.567309100981</v>
      </c>
      <c r="BP39" s="108">
        <v>43410.567309100981</v>
      </c>
      <c r="BQ39" s="108">
        <v>43410.567309100981</v>
      </c>
      <c r="BR39" s="108">
        <v>43410.567309100981</v>
      </c>
      <c r="BS39" s="108">
        <v>43410.567309100981</v>
      </c>
      <c r="BT39" s="108">
        <v>43410.567309100981</v>
      </c>
      <c r="BU39" s="108">
        <v>43410.567309100981</v>
      </c>
      <c r="BV39" s="108">
        <v>43410.567309100981</v>
      </c>
      <c r="BW39" s="108">
        <v>43410.567309100981</v>
      </c>
      <c r="BX39" s="108">
        <v>43410.567309100981</v>
      </c>
      <c r="BY39" s="108">
        <v>43410.567309100981</v>
      </c>
    </row>
    <row r="40" spans="1:77" s="40" customFormat="1" ht="32.25" customHeight="1">
      <c r="A40" s="90" t="s">
        <v>272</v>
      </c>
      <c r="B40" s="91"/>
      <c r="C40" s="91"/>
      <c r="D40" s="91"/>
      <c r="E40" s="91"/>
      <c r="F40" s="91"/>
      <c r="G40" s="91"/>
      <c r="H40" s="92"/>
      <c r="I40" s="93" t="s">
        <v>259</v>
      </c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5"/>
      <c r="AP40" s="96" t="s">
        <v>97</v>
      </c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48">
        <f>BE39/49890.067*9484.53</f>
        <v>7.4298236853440187</v>
      </c>
      <c r="BF40" s="48">
        <f>BF39/48600*9600</f>
        <v>7.5407999999999999</v>
      </c>
      <c r="BG40" s="112">
        <f>BG39/49100*9600</f>
        <v>8.4876058282559992</v>
      </c>
      <c r="BH40" s="113"/>
      <c r="BI40" s="113"/>
      <c r="BJ40" s="113"/>
      <c r="BK40" s="113"/>
      <c r="BL40" s="113"/>
      <c r="BM40" s="113"/>
      <c r="BN40" s="113"/>
      <c r="BO40" s="113"/>
      <c r="BP40" s="113"/>
      <c r="BQ40" s="113"/>
      <c r="BR40" s="113"/>
      <c r="BS40" s="113"/>
      <c r="BT40" s="113"/>
      <c r="BU40" s="113"/>
      <c r="BV40" s="113"/>
      <c r="BW40" s="113"/>
      <c r="BX40" s="113"/>
      <c r="BY40" s="114"/>
    </row>
    <row r="41" spans="1:77" s="40" customFormat="1" ht="32.25" customHeight="1">
      <c r="A41" s="90" t="s">
        <v>273</v>
      </c>
      <c r="B41" s="91"/>
      <c r="C41" s="91"/>
      <c r="D41" s="91"/>
      <c r="E41" s="91"/>
      <c r="F41" s="91"/>
      <c r="G41" s="91"/>
      <c r="H41" s="92"/>
      <c r="I41" s="93" t="s">
        <v>260</v>
      </c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5"/>
      <c r="AP41" s="96" t="s">
        <v>97</v>
      </c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48">
        <f>BE39/49890.067*40405.537</f>
        <v>31.652176314655978</v>
      </c>
      <c r="BF41" s="48">
        <f>BF39/48600*39000</f>
        <v>30.634499999999999</v>
      </c>
      <c r="BG41" s="112">
        <f>BG39/49100*39500</f>
        <v>34.922961480845004</v>
      </c>
      <c r="BH41" s="113"/>
      <c r="BI41" s="113"/>
      <c r="BJ41" s="113"/>
      <c r="BK41" s="113"/>
      <c r="BL41" s="113"/>
      <c r="BM41" s="113"/>
      <c r="BN41" s="113"/>
      <c r="BO41" s="113"/>
      <c r="BP41" s="113"/>
      <c r="BQ41" s="113"/>
      <c r="BR41" s="113"/>
      <c r="BS41" s="113"/>
      <c r="BT41" s="113"/>
      <c r="BU41" s="113"/>
      <c r="BV41" s="113"/>
      <c r="BW41" s="113"/>
      <c r="BX41" s="113"/>
      <c r="BY41" s="114"/>
    </row>
    <row r="42" spans="1:77">
      <c r="A42" s="122"/>
      <c r="B42" s="122"/>
      <c r="C42" s="122"/>
      <c r="D42" s="122"/>
      <c r="E42" s="122"/>
      <c r="F42" s="122"/>
      <c r="G42" s="122"/>
      <c r="H42" s="122"/>
      <c r="I42" s="120" t="s">
        <v>107</v>
      </c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96" t="s">
        <v>112</v>
      </c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163">
        <f>8629.249/BE23</f>
        <v>158.96355510580938</v>
      </c>
      <c r="BF42" s="163">
        <f>8190.1/BF23</f>
        <v>156.65268477235909</v>
      </c>
      <c r="BG42" s="107">
        <f>8580.49/BG23</f>
        <v>160.85907337716898</v>
      </c>
      <c r="BH42" s="107"/>
      <c r="BI42" s="107"/>
      <c r="BJ42" s="107"/>
      <c r="BK42" s="107"/>
      <c r="BL42" s="107"/>
      <c r="BM42" s="107"/>
      <c r="BN42" s="107"/>
      <c r="BO42" s="107"/>
      <c r="BP42" s="107"/>
      <c r="BQ42" s="107"/>
      <c r="BR42" s="107"/>
      <c r="BS42" s="107"/>
      <c r="BT42" s="107"/>
      <c r="BU42" s="107"/>
      <c r="BV42" s="107"/>
      <c r="BW42" s="107"/>
      <c r="BX42" s="107"/>
      <c r="BY42" s="107"/>
    </row>
    <row r="43" spans="1:77">
      <c r="A43" s="122"/>
      <c r="B43" s="122"/>
      <c r="C43" s="122"/>
      <c r="D43" s="122"/>
      <c r="E43" s="122"/>
      <c r="F43" s="122"/>
      <c r="G43" s="122"/>
      <c r="H43" s="122"/>
      <c r="I43" s="120" t="s">
        <v>111</v>
      </c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164"/>
      <c r="BF43" s="164"/>
      <c r="BG43" s="107"/>
      <c r="BH43" s="107"/>
      <c r="BI43" s="107"/>
      <c r="BJ43" s="107"/>
      <c r="BK43" s="107"/>
      <c r="BL43" s="107"/>
      <c r="BM43" s="107"/>
      <c r="BN43" s="107"/>
      <c r="BO43" s="107"/>
      <c r="BP43" s="107"/>
      <c r="BQ43" s="107"/>
      <c r="BR43" s="107"/>
      <c r="BS43" s="107"/>
      <c r="BT43" s="107"/>
      <c r="BU43" s="107"/>
      <c r="BV43" s="107"/>
      <c r="BW43" s="107"/>
      <c r="BX43" s="107"/>
      <c r="BY43" s="107"/>
    </row>
    <row r="44" spans="1:77" ht="15.75" customHeight="1">
      <c r="A44" s="122"/>
      <c r="B44" s="122"/>
      <c r="C44" s="122"/>
      <c r="D44" s="122"/>
      <c r="E44" s="122"/>
      <c r="F44" s="122"/>
      <c r="G44" s="122"/>
      <c r="H44" s="122"/>
      <c r="I44" s="120" t="s">
        <v>113</v>
      </c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62" t="s">
        <v>255</v>
      </c>
      <c r="BF44" s="174" t="s">
        <v>256</v>
      </c>
      <c r="BG44" s="162"/>
      <c r="BH44" s="162"/>
      <c r="BI44" s="162"/>
      <c r="BJ44" s="162"/>
      <c r="BK44" s="162"/>
      <c r="BL44" s="162"/>
      <c r="BM44" s="162"/>
      <c r="BN44" s="162"/>
      <c r="BO44" s="162"/>
      <c r="BP44" s="162"/>
      <c r="BQ44" s="162"/>
      <c r="BR44" s="162"/>
      <c r="BS44" s="162"/>
      <c r="BT44" s="162"/>
      <c r="BU44" s="162"/>
      <c r="BV44" s="162"/>
      <c r="BW44" s="162"/>
      <c r="BX44" s="162"/>
      <c r="BY44" s="162"/>
    </row>
    <row r="45" spans="1:77">
      <c r="A45" s="122"/>
      <c r="B45" s="122"/>
      <c r="C45" s="122"/>
      <c r="D45" s="122"/>
      <c r="E45" s="122"/>
      <c r="F45" s="122"/>
      <c r="G45" s="122"/>
      <c r="H45" s="122"/>
      <c r="I45" s="120" t="s">
        <v>114</v>
      </c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62"/>
      <c r="BF45" s="175"/>
      <c r="BG45" s="162"/>
      <c r="BH45" s="162"/>
      <c r="BI45" s="162"/>
      <c r="BJ45" s="162"/>
      <c r="BK45" s="162"/>
      <c r="BL45" s="162"/>
      <c r="BM45" s="162"/>
      <c r="BN45" s="162"/>
      <c r="BO45" s="162"/>
      <c r="BP45" s="162"/>
      <c r="BQ45" s="162"/>
      <c r="BR45" s="162"/>
      <c r="BS45" s="162"/>
      <c r="BT45" s="162"/>
      <c r="BU45" s="162"/>
      <c r="BV45" s="162"/>
      <c r="BW45" s="162"/>
      <c r="BX45" s="162"/>
      <c r="BY45" s="162"/>
    </row>
    <row r="46" spans="1:77">
      <c r="A46" s="122"/>
      <c r="B46" s="122"/>
      <c r="C46" s="122"/>
      <c r="D46" s="122"/>
      <c r="E46" s="122"/>
      <c r="F46" s="122"/>
      <c r="G46" s="122"/>
      <c r="H46" s="122"/>
      <c r="I46" s="120" t="s">
        <v>115</v>
      </c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62"/>
      <c r="BF46" s="176"/>
      <c r="BG46" s="162"/>
      <c r="BH46" s="162"/>
      <c r="BI46" s="162"/>
      <c r="BJ46" s="162"/>
      <c r="BK46" s="162"/>
      <c r="BL46" s="162"/>
      <c r="BM46" s="162"/>
      <c r="BN46" s="162"/>
      <c r="BO46" s="162"/>
      <c r="BP46" s="162"/>
      <c r="BQ46" s="162"/>
      <c r="BR46" s="162"/>
      <c r="BS46" s="162"/>
      <c r="BT46" s="162"/>
      <c r="BU46" s="162"/>
      <c r="BV46" s="162"/>
      <c r="BW46" s="162"/>
      <c r="BX46" s="162"/>
      <c r="BY46" s="162"/>
    </row>
    <row r="47" spans="1:77">
      <c r="A47" s="117" t="s">
        <v>72</v>
      </c>
      <c r="B47" s="117"/>
      <c r="C47" s="117"/>
      <c r="D47" s="117"/>
      <c r="E47" s="117"/>
      <c r="F47" s="117"/>
      <c r="G47" s="117"/>
      <c r="H47" s="117"/>
      <c r="I47" s="139" t="s">
        <v>282</v>
      </c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  <c r="AN47" s="139"/>
      <c r="AO47" s="139"/>
      <c r="AP47" s="121" t="s">
        <v>97</v>
      </c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59">
        <f t="shared" ref="BE47:BF49" si="3">BE50+BE53</f>
        <v>11.102359999999999</v>
      </c>
      <c r="BF47" s="59">
        <f t="shared" si="3"/>
        <v>10.79838</v>
      </c>
      <c r="BG47" s="109">
        <f t="shared" ref="BG47:BY47" si="4">BG50+BG53</f>
        <v>11.18695</v>
      </c>
      <c r="BH47" s="109">
        <f t="shared" si="4"/>
        <v>0</v>
      </c>
      <c r="BI47" s="109">
        <f t="shared" si="4"/>
        <v>0</v>
      </c>
      <c r="BJ47" s="109">
        <f t="shared" si="4"/>
        <v>0</v>
      </c>
      <c r="BK47" s="109">
        <f t="shared" si="4"/>
        <v>0</v>
      </c>
      <c r="BL47" s="109">
        <f t="shared" si="4"/>
        <v>0</v>
      </c>
      <c r="BM47" s="109">
        <f t="shared" si="4"/>
        <v>0</v>
      </c>
      <c r="BN47" s="109">
        <f t="shared" si="4"/>
        <v>0</v>
      </c>
      <c r="BO47" s="109">
        <f t="shared" si="4"/>
        <v>0</v>
      </c>
      <c r="BP47" s="109">
        <f t="shared" si="4"/>
        <v>0</v>
      </c>
      <c r="BQ47" s="109">
        <f t="shared" si="4"/>
        <v>0</v>
      </c>
      <c r="BR47" s="109">
        <f t="shared" si="4"/>
        <v>0</v>
      </c>
      <c r="BS47" s="109">
        <f t="shared" si="4"/>
        <v>0</v>
      </c>
      <c r="BT47" s="109">
        <f t="shared" si="4"/>
        <v>0</v>
      </c>
      <c r="BU47" s="109">
        <f t="shared" si="4"/>
        <v>0</v>
      </c>
      <c r="BV47" s="109">
        <f t="shared" si="4"/>
        <v>0</v>
      </c>
      <c r="BW47" s="109">
        <f t="shared" si="4"/>
        <v>0</v>
      </c>
      <c r="BX47" s="109">
        <f t="shared" si="4"/>
        <v>0</v>
      </c>
      <c r="BY47" s="109">
        <f t="shared" si="4"/>
        <v>0</v>
      </c>
    </row>
    <row r="48" spans="1:77" s="42" customFormat="1" ht="31.5" customHeight="1">
      <c r="A48" s="90"/>
      <c r="B48" s="91"/>
      <c r="C48" s="91"/>
      <c r="D48" s="91"/>
      <c r="E48" s="91"/>
      <c r="F48" s="91"/>
      <c r="G48" s="91"/>
      <c r="H48" s="92"/>
      <c r="I48" s="93" t="s">
        <v>275</v>
      </c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5"/>
      <c r="AP48" s="96" t="s">
        <v>97</v>
      </c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53">
        <f t="shared" si="3"/>
        <v>3.2968536084758693</v>
      </c>
      <c r="BF48" s="53">
        <f t="shared" si="3"/>
        <v>3.3014225313939209</v>
      </c>
      <c r="BG48" s="87">
        <f t="shared" ref="BG48:BY48" si="5">BG51+BG54</f>
        <v>3.306288415678154</v>
      </c>
      <c r="BH48" s="88">
        <f t="shared" si="5"/>
        <v>0</v>
      </c>
      <c r="BI48" s="88">
        <f t="shared" si="5"/>
        <v>0</v>
      </c>
      <c r="BJ48" s="88">
        <f t="shared" si="5"/>
        <v>0</v>
      </c>
      <c r="BK48" s="88">
        <f t="shared" si="5"/>
        <v>0</v>
      </c>
      <c r="BL48" s="88">
        <f t="shared" si="5"/>
        <v>0</v>
      </c>
      <c r="BM48" s="88">
        <f t="shared" si="5"/>
        <v>0</v>
      </c>
      <c r="BN48" s="88">
        <f t="shared" si="5"/>
        <v>0</v>
      </c>
      <c r="BO48" s="88">
        <f t="shared" si="5"/>
        <v>0</v>
      </c>
      <c r="BP48" s="88">
        <f t="shared" si="5"/>
        <v>0</v>
      </c>
      <c r="BQ48" s="88">
        <f t="shared" si="5"/>
        <v>0</v>
      </c>
      <c r="BR48" s="88">
        <f t="shared" si="5"/>
        <v>0</v>
      </c>
      <c r="BS48" s="88">
        <f t="shared" si="5"/>
        <v>0</v>
      </c>
      <c r="BT48" s="88">
        <f t="shared" si="5"/>
        <v>0</v>
      </c>
      <c r="BU48" s="88">
        <f t="shared" si="5"/>
        <v>0</v>
      </c>
      <c r="BV48" s="88">
        <f t="shared" si="5"/>
        <v>0</v>
      </c>
      <c r="BW48" s="88">
        <f t="shared" si="5"/>
        <v>0</v>
      </c>
      <c r="BX48" s="88">
        <f t="shared" si="5"/>
        <v>0</v>
      </c>
      <c r="BY48" s="89">
        <f t="shared" si="5"/>
        <v>0</v>
      </c>
    </row>
    <row r="49" spans="1:120" s="42" customFormat="1" ht="31.5" customHeight="1">
      <c r="A49" s="90"/>
      <c r="B49" s="91"/>
      <c r="C49" s="91"/>
      <c r="D49" s="91"/>
      <c r="E49" s="91"/>
      <c r="F49" s="91"/>
      <c r="G49" s="91"/>
      <c r="H49" s="92"/>
      <c r="I49" s="93" t="s">
        <v>276</v>
      </c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5"/>
      <c r="AP49" s="96" t="s">
        <v>97</v>
      </c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53">
        <f t="shared" si="3"/>
        <v>7.805506391524129</v>
      </c>
      <c r="BF49" s="53">
        <f t="shared" si="3"/>
        <v>7.4969574686060794</v>
      </c>
      <c r="BG49" s="87">
        <f t="shared" ref="BG49:BY49" si="6">BG52+BG55</f>
        <v>7.880661584321845</v>
      </c>
      <c r="BH49" s="88">
        <f t="shared" si="6"/>
        <v>0</v>
      </c>
      <c r="BI49" s="88">
        <f t="shared" si="6"/>
        <v>0</v>
      </c>
      <c r="BJ49" s="88">
        <f t="shared" si="6"/>
        <v>0</v>
      </c>
      <c r="BK49" s="88">
        <f t="shared" si="6"/>
        <v>0</v>
      </c>
      <c r="BL49" s="88">
        <f t="shared" si="6"/>
        <v>0</v>
      </c>
      <c r="BM49" s="88">
        <f t="shared" si="6"/>
        <v>0</v>
      </c>
      <c r="BN49" s="88">
        <f t="shared" si="6"/>
        <v>0</v>
      </c>
      <c r="BO49" s="88">
        <f t="shared" si="6"/>
        <v>0</v>
      </c>
      <c r="BP49" s="88">
        <f t="shared" si="6"/>
        <v>0</v>
      </c>
      <c r="BQ49" s="88">
        <f t="shared" si="6"/>
        <v>0</v>
      </c>
      <c r="BR49" s="88">
        <f t="shared" si="6"/>
        <v>0</v>
      </c>
      <c r="BS49" s="88">
        <f t="shared" si="6"/>
        <v>0</v>
      </c>
      <c r="BT49" s="88">
        <f t="shared" si="6"/>
        <v>0</v>
      </c>
      <c r="BU49" s="88">
        <f t="shared" si="6"/>
        <v>0</v>
      </c>
      <c r="BV49" s="88">
        <f t="shared" si="6"/>
        <v>0</v>
      </c>
      <c r="BW49" s="88">
        <f t="shared" si="6"/>
        <v>0</v>
      </c>
      <c r="BX49" s="88">
        <f t="shared" si="6"/>
        <v>0</v>
      </c>
      <c r="BY49" s="89">
        <f t="shared" si="6"/>
        <v>0</v>
      </c>
    </row>
    <row r="50" spans="1:120" s="42" customFormat="1">
      <c r="A50" s="81" t="s">
        <v>281</v>
      </c>
      <c r="B50" s="82"/>
      <c r="C50" s="82"/>
      <c r="D50" s="82"/>
      <c r="E50" s="82"/>
      <c r="F50" s="82"/>
      <c r="G50" s="82"/>
      <c r="H50" s="83"/>
      <c r="I50" s="97" t="s">
        <v>285</v>
      </c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9"/>
      <c r="AP50" s="85" t="s">
        <v>97</v>
      </c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60">
        <v>1.4795100000000001</v>
      </c>
      <c r="BF50" s="60">
        <f>BF51+BF52</f>
        <v>1.4736800000000003</v>
      </c>
      <c r="BG50" s="184">
        <v>1.4056</v>
      </c>
      <c r="BH50" s="185">
        <f t="shared" ref="BH50:BY50" si="7">BH51+BH52</f>
        <v>0</v>
      </c>
      <c r="BI50" s="185">
        <f t="shared" si="7"/>
        <v>0</v>
      </c>
      <c r="BJ50" s="185">
        <f t="shared" si="7"/>
        <v>0</v>
      </c>
      <c r="BK50" s="185">
        <f t="shared" si="7"/>
        <v>0</v>
      </c>
      <c r="BL50" s="185">
        <f t="shared" si="7"/>
        <v>0</v>
      </c>
      <c r="BM50" s="185">
        <f t="shared" si="7"/>
        <v>0</v>
      </c>
      <c r="BN50" s="185">
        <f t="shared" si="7"/>
        <v>0</v>
      </c>
      <c r="BO50" s="185">
        <f t="shared" si="7"/>
        <v>0</v>
      </c>
      <c r="BP50" s="185">
        <f t="shared" si="7"/>
        <v>0</v>
      </c>
      <c r="BQ50" s="185">
        <f t="shared" si="7"/>
        <v>0</v>
      </c>
      <c r="BR50" s="185">
        <f t="shared" si="7"/>
        <v>0</v>
      </c>
      <c r="BS50" s="185">
        <f t="shared" si="7"/>
        <v>0</v>
      </c>
      <c r="BT50" s="185">
        <f t="shared" si="7"/>
        <v>0</v>
      </c>
      <c r="BU50" s="185">
        <f t="shared" si="7"/>
        <v>0</v>
      </c>
      <c r="BV50" s="185">
        <f t="shared" si="7"/>
        <v>0</v>
      </c>
      <c r="BW50" s="185">
        <f t="shared" si="7"/>
        <v>0</v>
      </c>
      <c r="BX50" s="185">
        <f t="shared" si="7"/>
        <v>0</v>
      </c>
      <c r="BY50" s="186">
        <f t="shared" si="7"/>
        <v>0</v>
      </c>
    </row>
    <row r="51" spans="1:120" s="42" customFormat="1" ht="30.75" customHeight="1">
      <c r="A51" s="90" t="s">
        <v>283</v>
      </c>
      <c r="B51" s="91"/>
      <c r="C51" s="91"/>
      <c r="D51" s="91"/>
      <c r="E51" s="91"/>
      <c r="F51" s="91"/>
      <c r="G51" s="91"/>
      <c r="H51" s="92"/>
      <c r="I51" s="93" t="s">
        <v>277</v>
      </c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5"/>
      <c r="AP51" s="96" t="s">
        <v>97</v>
      </c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53">
        <f>BE50/18189963*18041902</f>
        <v>1.4674672195880771</v>
      </c>
      <c r="BF51" s="53">
        <f>1.47368/18.5282*18.35</f>
        <v>1.4595064820112049</v>
      </c>
      <c r="BG51" s="87">
        <f>BG50/18.1518*18</f>
        <v>1.3938452384887448</v>
      </c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9"/>
    </row>
    <row r="52" spans="1:120" s="42" customFormat="1" ht="30.75" customHeight="1">
      <c r="A52" s="90" t="s">
        <v>284</v>
      </c>
      <c r="B52" s="91"/>
      <c r="C52" s="91"/>
      <c r="D52" s="91"/>
      <c r="E52" s="91"/>
      <c r="F52" s="91"/>
      <c r="G52" s="91"/>
      <c r="H52" s="92"/>
      <c r="I52" s="93" t="s">
        <v>278</v>
      </c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5"/>
      <c r="AP52" s="96" t="s">
        <v>97</v>
      </c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53">
        <f>BE50/18189963*148061</f>
        <v>1.2042780411922773E-2</v>
      </c>
      <c r="BF52" s="53">
        <f>1.47368/18.5282*0.1782</f>
        <v>1.4173517988795461E-2</v>
      </c>
      <c r="BG52" s="87">
        <f>BG50/18.1518*0.1518</f>
        <v>1.1754761511255079E-2</v>
      </c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  <c r="BY52" s="89"/>
    </row>
    <row r="53" spans="1:120" s="42" customFormat="1">
      <c r="A53" s="81" t="s">
        <v>274</v>
      </c>
      <c r="B53" s="82"/>
      <c r="C53" s="82"/>
      <c r="D53" s="82"/>
      <c r="E53" s="82"/>
      <c r="F53" s="82"/>
      <c r="G53" s="82"/>
      <c r="H53" s="83"/>
      <c r="I53" s="97" t="s">
        <v>286</v>
      </c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9"/>
      <c r="AP53" s="85" t="s">
        <v>97</v>
      </c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58">
        <v>9.6228499999999997</v>
      </c>
      <c r="BF53" s="58">
        <v>9.3247</v>
      </c>
      <c r="BG53" s="115">
        <v>9.7813499999999998</v>
      </c>
      <c r="BH53" s="115"/>
      <c r="BI53" s="115"/>
      <c r="BJ53" s="115"/>
      <c r="BK53" s="115"/>
      <c r="BL53" s="115"/>
      <c r="BM53" s="115"/>
      <c r="BN53" s="115"/>
      <c r="BO53" s="115"/>
      <c r="BP53" s="115"/>
      <c r="BQ53" s="115"/>
      <c r="BR53" s="115"/>
      <c r="BS53" s="115"/>
      <c r="BT53" s="115"/>
      <c r="BU53" s="115"/>
      <c r="BV53" s="115"/>
      <c r="BW53" s="115"/>
      <c r="BX53" s="115"/>
      <c r="BY53" s="115"/>
    </row>
    <row r="54" spans="1:120" s="40" customFormat="1" ht="33.75" customHeight="1">
      <c r="A54" s="90" t="s">
        <v>287</v>
      </c>
      <c r="B54" s="91"/>
      <c r="C54" s="91"/>
      <c r="D54" s="91"/>
      <c r="E54" s="91"/>
      <c r="F54" s="91"/>
      <c r="G54" s="91"/>
      <c r="H54" s="92"/>
      <c r="I54" s="93" t="s">
        <v>259</v>
      </c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5"/>
      <c r="AP54" s="96" t="s">
        <v>97</v>
      </c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53">
        <f>BE53/49890.067*9484.53</f>
        <v>1.8293863888877919</v>
      </c>
      <c r="BF54" s="53">
        <f>BF53/48600*9600</f>
        <v>1.841916049382716</v>
      </c>
      <c r="BG54" s="87">
        <f>BG53/49100*9600</f>
        <v>1.9124431771894093</v>
      </c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  <c r="BY54" s="89"/>
    </row>
    <row r="55" spans="1:120" s="40" customFormat="1" ht="33.75" customHeight="1">
      <c r="A55" s="90" t="s">
        <v>288</v>
      </c>
      <c r="B55" s="91"/>
      <c r="C55" s="91"/>
      <c r="D55" s="91"/>
      <c r="E55" s="91"/>
      <c r="F55" s="91"/>
      <c r="G55" s="91"/>
      <c r="H55" s="92"/>
      <c r="I55" s="93" t="s">
        <v>260</v>
      </c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5"/>
      <c r="AP55" s="96" t="s">
        <v>97</v>
      </c>
      <c r="AQ55" s="96"/>
      <c r="AR55" s="96"/>
      <c r="AS55" s="96"/>
      <c r="AT55" s="96"/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E55" s="53">
        <f>BE53/49890.067*40405.537</f>
        <v>7.7934636111122062</v>
      </c>
      <c r="BF55" s="53">
        <f>BF53/48600*39000</f>
        <v>7.482783950617284</v>
      </c>
      <c r="BG55" s="87">
        <f>BG53/49100*39500</f>
        <v>7.8689068228105903</v>
      </c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9"/>
    </row>
    <row r="56" spans="1:120">
      <c r="A56" s="122" t="s">
        <v>73</v>
      </c>
      <c r="B56" s="122"/>
      <c r="C56" s="122"/>
      <c r="D56" s="122"/>
      <c r="E56" s="122"/>
      <c r="F56" s="122"/>
      <c r="G56" s="122"/>
      <c r="H56" s="122"/>
      <c r="I56" s="120" t="s">
        <v>57</v>
      </c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96"/>
      <c r="AQ56" s="96"/>
      <c r="AR56" s="96"/>
      <c r="AS56" s="96"/>
      <c r="AT56" s="96"/>
      <c r="AU56" s="96"/>
      <c r="AV56" s="96"/>
      <c r="AW56" s="96"/>
      <c r="AX56" s="96"/>
      <c r="AY56" s="96"/>
      <c r="AZ56" s="96"/>
      <c r="BA56" s="96"/>
      <c r="BB56" s="96"/>
      <c r="BC56" s="96"/>
      <c r="BD56" s="96"/>
      <c r="BE56" s="102"/>
      <c r="BF56" s="102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</row>
    <row r="57" spans="1:120">
      <c r="A57" s="122"/>
      <c r="B57" s="122"/>
      <c r="C57" s="122"/>
      <c r="D57" s="122"/>
      <c r="E57" s="122"/>
      <c r="F57" s="122"/>
      <c r="G57" s="122"/>
      <c r="H57" s="122"/>
      <c r="I57" s="120" t="s">
        <v>116</v>
      </c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6"/>
      <c r="BD57" s="96"/>
      <c r="BE57" s="103"/>
      <c r="BF57" s="103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</row>
    <row r="58" spans="1:120" ht="30" customHeight="1">
      <c r="A58" s="122"/>
      <c r="B58" s="122"/>
      <c r="C58" s="122"/>
      <c r="D58" s="122"/>
      <c r="E58" s="122"/>
      <c r="F58" s="122"/>
      <c r="G58" s="122"/>
      <c r="H58" s="122"/>
      <c r="I58" s="93" t="s">
        <v>295</v>
      </c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5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96"/>
      <c r="BA58" s="96"/>
      <c r="BB58" s="96"/>
      <c r="BC58" s="96"/>
      <c r="BD58" s="96"/>
      <c r="BE58" s="104"/>
      <c r="BF58" s="104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</row>
    <row r="59" spans="1:120">
      <c r="A59" s="96" t="s">
        <v>117</v>
      </c>
      <c r="B59" s="96"/>
      <c r="C59" s="96"/>
      <c r="D59" s="96"/>
      <c r="E59" s="96"/>
      <c r="F59" s="96"/>
      <c r="G59" s="96"/>
      <c r="H59" s="96"/>
      <c r="I59" s="120" t="s">
        <v>118</v>
      </c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96" t="s">
        <v>59</v>
      </c>
      <c r="AQ59" s="96"/>
      <c r="AR59" s="96"/>
      <c r="AS59" s="96"/>
      <c r="AT59" s="96"/>
      <c r="AU59" s="96"/>
      <c r="AV59" s="96"/>
      <c r="AW59" s="96"/>
      <c r="AX59" s="96"/>
      <c r="AY59" s="96"/>
      <c r="AZ59" s="96"/>
      <c r="BA59" s="96"/>
      <c r="BB59" s="96"/>
      <c r="BC59" s="96"/>
      <c r="BD59" s="96"/>
      <c r="BE59" s="102">
        <v>23</v>
      </c>
      <c r="BF59" s="102">
        <v>23</v>
      </c>
      <c r="BG59" s="110">
        <v>23</v>
      </c>
      <c r="BH59" s="110"/>
      <c r="BI59" s="110"/>
      <c r="BJ59" s="110"/>
      <c r="BK59" s="110"/>
      <c r="BL59" s="110"/>
      <c r="BM59" s="110"/>
      <c r="BN59" s="110"/>
      <c r="BO59" s="110"/>
      <c r="BP59" s="110"/>
      <c r="BQ59" s="110"/>
      <c r="BR59" s="110"/>
      <c r="BS59" s="110"/>
      <c r="BT59" s="110"/>
      <c r="BU59" s="110"/>
      <c r="BV59" s="110"/>
      <c r="BW59" s="110"/>
      <c r="BX59" s="110"/>
      <c r="BY59" s="110"/>
    </row>
    <row r="60" spans="1:120">
      <c r="A60" s="96"/>
      <c r="B60" s="96"/>
      <c r="C60" s="96"/>
      <c r="D60" s="96"/>
      <c r="E60" s="96"/>
      <c r="F60" s="96"/>
      <c r="G60" s="96"/>
      <c r="H60" s="96"/>
      <c r="I60" s="120" t="s">
        <v>58</v>
      </c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96"/>
      <c r="AQ60" s="96"/>
      <c r="AR60" s="96"/>
      <c r="AS60" s="96"/>
      <c r="AT60" s="96"/>
      <c r="AU60" s="96"/>
      <c r="AV60" s="96"/>
      <c r="AW60" s="96"/>
      <c r="AX60" s="96"/>
      <c r="AY60" s="96"/>
      <c r="AZ60" s="96"/>
      <c r="BA60" s="96"/>
      <c r="BB60" s="96"/>
      <c r="BC60" s="96"/>
      <c r="BD60" s="96"/>
      <c r="BE60" s="104"/>
      <c r="BF60" s="104"/>
      <c r="BG60" s="110"/>
      <c r="BH60" s="110"/>
      <c r="BI60" s="110"/>
      <c r="BJ60" s="110"/>
      <c r="BK60" s="110"/>
      <c r="BL60" s="110"/>
      <c r="BM60" s="110"/>
      <c r="BN60" s="110"/>
      <c r="BO60" s="110"/>
      <c r="BP60" s="110"/>
      <c r="BQ60" s="110"/>
      <c r="BR60" s="110"/>
      <c r="BS60" s="110"/>
      <c r="BT60" s="110"/>
      <c r="BU60" s="110"/>
      <c r="BV60" s="110"/>
      <c r="BW60" s="110"/>
      <c r="BX60" s="110"/>
      <c r="BY60" s="110"/>
    </row>
    <row r="61" spans="1:120">
      <c r="A61" s="96" t="s">
        <v>119</v>
      </c>
      <c r="B61" s="96"/>
      <c r="C61" s="96"/>
      <c r="D61" s="96"/>
      <c r="E61" s="96"/>
      <c r="F61" s="96"/>
      <c r="G61" s="96"/>
      <c r="H61" s="96"/>
      <c r="I61" s="120" t="s">
        <v>120</v>
      </c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96" t="s">
        <v>37</v>
      </c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105">
        <f>9364.92/BE59/12</f>
        <v>33.930869565217392</v>
      </c>
      <c r="BF61" s="105">
        <f>7624.5/BF59/12</f>
        <v>27.625</v>
      </c>
      <c r="BG61" s="116">
        <f>7850.19/BG59/12</f>
        <v>28.442717391304345</v>
      </c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DE61" s="100"/>
      <c r="DF61" s="100"/>
      <c r="DG61" s="100"/>
      <c r="DH61" s="100"/>
      <c r="DI61" s="100"/>
      <c r="DJ61" s="100"/>
      <c r="DK61" s="100"/>
      <c r="DL61" s="100"/>
      <c r="DM61" s="100"/>
      <c r="DN61" s="100"/>
      <c r="DO61" s="100"/>
      <c r="DP61" s="100"/>
    </row>
    <row r="62" spans="1:120">
      <c r="A62" s="96"/>
      <c r="B62" s="96"/>
      <c r="C62" s="96"/>
      <c r="D62" s="96"/>
      <c r="E62" s="96"/>
      <c r="F62" s="96"/>
      <c r="G62" s="96"/>
      <c r="H62" s="96"/>
      <c r="I62" s="120" t="s">
        <v>60</v>
      </c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96" t="s">
        <v>61</v>
      </c>
      <c r="AQ62" s="96"/>
      <c r="AR62" s="96"/>
      <c r="AS62" s="96"/>
      <c r="AT62" s="96"/>
      <c r="AU62" s="96"/>
      <c r="AV62" s="96"/>
      <c r="AW62" s="96"/>
      <c r="AX62" s="96"/>
      <c r="AY62" s="96"/>
      <c r="AZ62" s="96"/>
      <c r="BA62" s="96"/>
      <c r="BB62" s="96"/>
      <c r="BC62" s="96"/>
      <c r="BD62" s="96"/>
      <c r="BE62" s="106"/>
      <c r="BF62" s="10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</row>
    <row r="63" spans="1:120">
      <c r="A63" s="96" t="s">
        <v>121</v>
      </c>
      <c r="B63" s="96"/>
      <c r="C63" s="96"/>
      <c r="D63" s="96"/>
      <c r="E63" s="96"/>
      <c r="F63" s="96"/>
      <c r="G63" s="96"/>
      <c r="H63" s="96"/>
      <c r="I63" s="120" t="s">
        <v>122</v>
      </c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20"/>
      <c r="AV63" s="120"/>
      <c r="AW63" s="120"/>
      <c r="AX63" s="120"/>
      <c r="AY63" s="120"/>
      <c r="AZ63" s="120"/>
      <c r="BA63" s="120"/>
      <c r="BB63" s="120"/>
      <c r="BC63" s="120"/>
      <c r="BD63" s="120"/>
      <c r="BE63" s="102" t="s">
        <v>238</v>
      </c>
      <c r="BF63" s="102" t="s">
        <v>238</v>
      </c>
      <c r="BG63" s="116" t="s">
        <v>238</v>
      </c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</row>
    <row r="64" spans="1:120">
      <c r="A64" s="96"/>
      <c r="B64" s="96"/>
      <c r="C64" s="96"/>
      <c r="D64" s="96"/>
      <c r="E64" s="96"/>
      <c r="F64" s="96"/>
      <c r="G64" s="96"/>
      <c r="H64" s="96"/>
      <c r="I64" s="120" t="s">
        <v>62</v>
      </c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20"/>
      <c r="AV64" s="120"/>
      <c r="AW64" s="120"/>
      <c r="AX64" s="120"/>
      <c r="AY64" s="120"/>
      <c r="AZ64" s="120"/>
      <c r="BA64" s="120"/>
      <c r="BB64" s="120"/>
      <c r="BC64" s="120"/>
      <c r="BD64" s="120"/>
      <c r="BE64" s="103"/>
      <c r="BF64" s="103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</row>
    <row r="65" spans="1:121">
      <c r="A65" s="96"/>
      <c r="B65" s="96"/>
      <c r="C65" s="96"/>
      <c r="D65" s="96"/>
      <c r="E65" s="96"/>
      <c r="F65" s="96"/>
      <c r="G65" s="96"/>
      <c r="H65" s="96"/>
      <c r="I65" s="120" t="s">
        <v>63</v>
      </c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20"/>
      <c r="AV65" s="120"/>
      <c r="AW65" s="120"/>
      <c r="AX65" s="120"/>
      <c r="AY65" s="120"/>
      <c r="AZ65" s="120"/>
      <c r="BA65" s="120"/>
      <c r="BB65" s="120"/>
      <c r="BC65" s="120"/>
      <c r="BD65" s="120"/>
      <c r="BE65" s="104"/>
      <c r="BF65" s="104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</row>
    <row r="66" spans="1:121">
      <c r="A66" s="121" t="s">
        <v>74</v>
      </c>
      <c r="B66" s="121"/>
      <c r="C66" s="121"/>
      <c r="D66" s="121"/>
      <c r="E66" s="121"/>
      <c r="F66" s="121"/>
      <c r="G66" s="121"/>
      <c r="H66" s="121"/>
      <c r="I66" s="139" t="s">
        <v>258</v>
      </c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39"/>
      <c r="AG66" s="139"/>
      <c r="AH66" s="139"/>
      <c r="AI66" s="139"/>
      <c r="AJ66" s="139"/>
      <c r="AK66" s="139"/>
      <c r="AL66" s="139"/>
      <c r="AM66" s="139"/>
      <c r="AN66" s="139"/>
      <c r="AO66" s="139"/>
      <c r="AP66" s="121" t="s">
        <v>97</v>
      </c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59">
        <f>BE67+BE68</f>
        <v>168.74293</v>
      </c>
      <c r="BF66" s="59">
        <f>BF67+BF68</f>
        <v>154.11996000000002</v>
      </c>
      <c r="BG66" s="109">
        <f>BG67+BG68</f>
        <v>184.28500000000003</v>
      </c>
      <c r="BH66" s="109"/>
      <c r="BI66" s="109"/>
      <c r="BJ66" s="109"/>
      <c r="BK66" s="109"/>
      <c r="BL66" s="109"/>
      <c r="BM66" s="109"/>
      <c r="BN66" s="109"/>
      <c r="BO66" s="109"/>
      <c r="BP66" s="109"/>
      <c r="BQ66" s="109"/>
      <c r="BR66" s="109"/>
      <c r="BS66" s="109"/>
      <c r="BT66" s="109"/>
      <c r="BU66" s="109"/>
      <c r="BV66" s="109"/>
      <c r="BW66" s="109"/>
      <c r="BX66" s="109"/>
      <c r="BY66" s="109"/>
      <c r="DE66" s="86"/>
      <c r="DF66" s="86"/>
      <c r="DG66" s="86"/>
      <c r="DH66" s="86"/>
      <c r="DI66" s="86"/>
      <c r="DJ66" s="86"/>
      <c r="DK66" s="86"/>
      <c r="DL66" s="86"/>
      <c r="DM66" s="86"/>
      <c r="DN66" s="86"/>
      <c r="DO66" s="86"/>
      <c r="DP66" s="86"/>
      <c r="DQ66" s="86"/>
    </row>
    <row r="67" spans="1:121" s="38" customFormat="1" ht="33" customHeight="1">
      <c r="A67" s="177"/>
      <c r="B67" s="178"/>
      <c r="C67" s="178"/>
      <c r="D67" s="178"/>
      <c r="E67" s="178"/>
      <c r="F67" s="178"/>
      <c r="G67" s="178"/>
      <c r="H67" s="179"/>
      <c r="I67" s="93" t="s">
        <v>275</v>
      </c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5"/>
      <c r="AP67" s="96" t="s">
        <v>97</v>
      </c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45">
        <f t="shared" ref="BE67:BG68" si="8">BE70+BE75</f>
        <v>84.008095739652987</v>
      </c>
      <c r="BF67" s="45">
        <f t="shared" si="8"/>
        <v>84.076513685972984</v>
      </c>
      <c r="BG67" s="87">
        <f t="shared" si="8"/>
        <v>98.052604954591033</v>
      </c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  <c r="BY67" s="89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</row>
    <row r="68" spans="1:121" s="38" customFormat="1" ht="32.25" customHeight="1">
      <c r="A68" s="177"/>
      <c r="B68" s="178"/>
      <c r="C68" s="178"/>
      <c r="D68" s="178"/>
      <c r="E68" s="178"/>
      <c r="F68" s="178"/>
      <c r="G68" s="178"/>
      <c r="H68" s="179"/>
      <c r="I68" s="93" t="s">
        <v>276</v>
      </c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5"/>
      <c r="AP68" s="96" t="s">
        <v>97</v>
      </c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45">
        <f t="shared" si="8"/>
        <v>84.734834260347014</v>
      </c>
      <c r="BF68" s="45">
        <f t="shared" si="8"/>
        <v>70.043446314027037</v>
      </c>
      <c r="BG68" s="87">
        <f t="shared" si="8"/>
        <v>86.232395045408978</v>
      </c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  <c r="BY68" s="89"/>
      <c r="DE68" s="39"/>
      <c r="DF68" s="39"/>
      <c r="DG68" s="39"/>
      <c r="DH68" s="39"/>
      <c r="DI68" s="39"/>
      <c r="DJ68" s="39"/>
      <c r="DK68" s="39"/>
      <c r="DL68" s="39"/>
      <c r="DM68" s="39"/>
      <c r="DN68" s="39"/>
      <c r="DO68" s="39"/>
      <c r="DP68" s="39"/>
      <c r="DQ68" s="39"/>
    </row>
    <row r="69" spans="1:121">
      <c r="A69" s="85" t="s">
        <v>123</v>
      </c>
      <c r="B69" s="85"/>
      <c r="C69" s="85"/>
      <c r="D69" s="85"/>
      <c r="E69" s="85"/>
      <c r="F69" s="85"/>
      <c r="G69" s="85"/>
      <c r="H69" s="85"/>
      <c r="I69" s="84" t="s">
        <v>124</v>
      </c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5" t="s">
        <v>97</v>
      </c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58">
        <v>64.768950000000004</v>
      </c>
      <c r="BF69" s="58">
        <v>67.645799999999994</v>
      </c>
      <c r="BG69" s="115">
        <v>77.904700000000005</v>
      </c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15"/>
      <c r="BS69" s="115"/>
      <c r="BT69" s="115"/>
      <c r="BU69" s="115"/>
      <c r="BV69" s="115"/>
      <c r="BW69" s="115"/>
      <c r="BX69" s="115"/>
      <c r="BY69" s="115"/>
    </row>
    <row r="70" spans="1:121" s="42" customFormat="1" ht="30" customHeight="1">
      <c r="A70" s="90" t="s">
        <v>289</v>
      </c>
      <c r="B70" s="91"/>
      <c r="C70" s="91"/>
      <c r="D70" s="91"/>
      <c r="E70" s="91"/>
      <c r="F70" s="91"/>
      <c r="G70" s="91"/>
      <c r="H70" s="92"/>
      <c r="I70" s="93" t="s">
        <v>277</v>
      </c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5"/>
      <c r="AP70" s="96" t="s">
        <v>97</v>
      </c>
      <c r="AQ70" s="96"/>
      <c r="AR70" s="96"/>
      <c r="AS70" s="96"/>
      <c r="AT70" s="96"/>
      <c r="AU70" s="96"/>
      <c r="AV70" s="96"/>
      <c r="AW70" s="96"/>
      <c r="AX70" s="96"/>
      <c r="AY70" s="96"/>
      <c r="AZ70" s="96"/>
      <c r="BA70" s="96"/>
      <c r="BB70" s="96"/>
      <c r="BC70" s="96"/>
      <c r="BD70" s="96"/>
      <c r="BE70" s="45">
        <f>BE69/18189963*18041902</f>
        <v>64.241749614493443</v>
      </c>
      <c r="BF70" s="45">
        <f>BF69/18.5282*18.35</f>
        <v>66.995198130417421</v>
      </c>
      <c r="BG70" s="87">
        <f>BG69/18.1518*18</f>
        <v>77.253198029947441</v>
      </c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  <c r="BY70" s="89"/>
    </row>
    <row r="71" spans="1:121" s="42" customFormat="1" ht="30" customHeight="1">
      <c r="A71" s="90" t="s">
        <v>290</v>
      </c>
      <c r="B71" s="91"/>
      <c r="C71" s="91"/>
      <c r="D71" s="91"/>
      <c r="E71" s="91"/>
      <c r="F71" s="91"/>
      <c r="G71" s="91"/>
      <c r="H71" s="92"/>
      <c r="I71" s="93" t="s">
        <v>278</v>
      </c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5"/>
      <c r="AP71" s="96" t="s">
        <v>97</v>
      </c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45">
        <f>BE69/18189963*148061</f>
        <v>0.52720038550655657</v>
      </c>
      <c r="BF71" s="45">
        <f>BF69/18.5282*0.1782</f>
        <v>0.65060186958258215</v>
      </c>
      <c r="BG71" s="87">
        <f>BG69/18.1518*0.1518</f>
        <v>0.65150197005255672</v>
      </c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  <c r="BY71" s="89"/>
    </row>
    <row r="72" spans="1:121">
      <c r="A72" s="96" t="s">
        <v>125</v>
      </c>
      <c r="B72" s="96"/>
      <c r="C72" s="96"/>
      <c r="D72" s="96"/>
      <c r="E72" s="96"/>
      <c r="F72" s="96"/>
      <c r="G72" s="96"/>
      <c r="H72" s="96"/>
      <c r="I72" s="120" t="s">
        <v>126</v>
      </c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96" t="s">
        <v>97</v>
      </c>
      <c r="AQ72" s="96"/>
      <c r="AR72" s="96"/>
      <c r="AS72" s="96"/>
      <c r="AT72" s="96"/>
      <c r="AU72" s="96"/>
      <c r="AV72" s="96"/>
      <c r="AW72" s="96"/>
      <c r="AX72" s="96"/>
      <c r="AY72" s="96"/>
      <c r="AZ72" s="96"/>
      <c r="BA72" s="96"/>
      <c r="BB72" s="96"/>
      <c r="BC72" s="96"/>
      <c r="BD72" s="96"/>
      <c r="BE72" s="44" t="s">
        <v>238</v>
      </c>
      <c r="BF72" s="44" t="s">
        <v>238</v>
      </c>
      <c r="BG72" s="116" t="s">
        <v>238</v>
      </c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</row>
    <row r="73" spans="1:121">
      <c r="A73" s="85" t="s">
        <v>127</v>
      </c>
      <c r="B73" s="85"/>
      <c r="C73" s="85"/>
      <c r="D73" s="85"/>
      <c r="E73" s="85"/>
      <c r="F73" s="85"/>
      <c r="G73" s="85"/>
      <c r="H73" s="85"/>
      <c r="I73" s="84" t="s">
        <v>128</v>
      </c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5" t="s">
        <v>97</v>
      </c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137">
        <v>103.97398</v>
      </c>
      <c r="BF73" s="137">
        <v>86.474160000000012</v>
      </c>
      <c r="BG73" s="115">
        <v>106.38030000000001</v>
      </c>
      <c r="BH73" s="115"/>
      <c r="BI73" s="115"/>
      <c r="BJ73" s="115"/>
      <c r="BK73" s="115"/>
      <c r="BL73" s="115"/>
      <c r="BM73" s="115"/>
      <c r="BN73" s="115"/>
      <c r="BO73" s="115"/>
      <c r="BP73" s="115"/>
      <c r="BQ73" s="115"/>
      <c r="BR73" s="115"/>
      <c r="BS73" s="115"/>
      <c r="BT73" s="115"/>
      <c r="BU73" s="115"/>
      <c r="BV73" s="115"/>
      <c r="BW73" s="115"/>
      <c r="BX73" s="115"/>
      <c r="BY73" s="115"/>
    </row>
    <row r="74" spans="1:121" ht="30.75" customHeight="1">
      <c r="A74" s="85"/>
      <c r="B74" s="85"/>
      <c r="C74" s="85"/>
      <c r="D74" s="85"/>
      <c r="E74" s="85"/>
      <c r="F74" s="85"/>
      <c r="G74" s="85"/>
      <c r="H74" s="85"/>
      <c r="I74" s="180" t="s">
        <v>257</v>
      </c>
      <c r="J74" s="181"/>
      <c r="K74" s="181"/>
      <c r="L74" s="181"/>
      <c r="M74" s="181"/>
      <c r="N74" s="181"/>
      <c r="O74" s="181"/>
      <c r="P74" s="181"/>
      <c r="Q74" s="181"/>
      <c r="R74" s="181"/>
      <c r="S74" s="181"/>
      <c r="T74" s="181"/>
      <c r="U74" s="181"/>
      <c r="V74" s="181"/>
      <c r="W74" s="181"/>
      <c r="X74" s="181"/>
      <c r="Y74" s="181"/>
      <c r="Z74" s="181"/>
      <c r="AA74" s="181"/>
      <c r="AB74" s="181"/>
      <c r="AC74" s="181"/>
      <c r="AD74" s="181"/>
      <c r="AE74" s="181"/>
      <c r="AF74" s="181"/>
      <c r="AG74" s="181"/>
      <c r="AH74" s="181"/>
      <c r="AI74" s="181"/>
      <c r="AJ74" s="181"/>
      <c r="AK74" s="181"/>
      <c r="AL74" s="181"/>
      <c r="AM74" s="181"/>
      <c r="AN74" s="181"/>
      <c r="AO74" s="182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183"/>
      <c r="BF74" s="183"/>
      <c r="BG74" s="115"/>
      <c r="BH74" s="115"/>
      <c r="BI74" s="115"/>
      <c r="BJ74" s="115"/>
      <c r="BK74" s="115"/>
      <c r="BL74" s="115"/>
      <c r="BM74" s="115"/>
      <c r="BN74" s="115"/>
      <c r="BO74" s="115"/>
      <c r="BP74" s="115"/>
      <c r="BQ74" s="115"/>
      <c r="BR74" s="115"/>
      <c r="BS74" s="115"/>
      <c r="BT74" s="115"/>
      <c r="BU74" s="115"/>
      <c r="BV74" s="115"/>
      <c r="BW74" s="115"/>
      <c r="BX74" s="115"/>
      <c r="BY74" s="115"/>
    </row>
    <row r="75" spans="1:121" s="38" customFormat="1" ht="34.5" customHeight="1">
      <c r="A75" s="90" t="s">
        <v>261</v>
      </c>
      <c r="B75" s="91"/>
      <c r="C75" s="91"/>
      <c r="D75" s="91"/>
      <c r="E75" s="91"/>
      <c r="F75" s="91"/>
      <c r="G75" s="91"/>
      <c r="H75" s="92"/>
      <c r="I75" s="93" t="s">
        <v>259</v>
      </c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4"/>
      <c r="AO75" s="95"/>
      <c r="AP75" s="96" t="s">
        <v>97</v>
      </c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6"/>
      <c r="BB75" s="96"/>
      <c r="BC75" s="96"/>
      <c r="BD75" s="96"/>
      <c r="BE75" s="45">
        <f>BE73/49890.067*9484.53</f>
        <v>19.766346125159544</v>
      </c>
      <c r="BF75" s="45">
        <f>BF73/48600*9600</f>
        <v>17.081315555555559</v>
      </c>
      <c r="BG75" s="87">
        <f>BG73/49100*9600</f>
        <v>20.799406924643588</v>
      </c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  <c r="BT75" s="88"/>
      <c r="BU75" s="88"/>
      <c r="BV75" s="88"/>
      <c r="BW75" s="88"/>
      <c r="BX75" s="88"/>
      <c r="BY75" s="89"/>
    </row>
    <row r="76" spans="1:121" s="38" customFormat="1" ht="34.5" customHeight="1">
      <c r="A76" s="90" t="s">
        <v>262</v>
      </c>
      <c r="B76" s="91"/>
      <c r="C76" s="91"/>
      <c r="D76" s="91"/>
      <c r="E76" s="91"/>
      <c r="F76" s="91"/>
      <c r="G76" s="91"/>
      <c r="H76" s="92"/>
      <c r="I76" s="93" t="s">
        <v>260</v>
      </c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5"/>
      <c r="AP76" s="96" t="s">
        <v>97</v>
      </c>
      <c r="AQ76" s="96"/>
      <c r="AR76" s="96"/>
      <c r="AS76" s="96"/>
      <c r="AT76" s="96"/>
      <c r="AU76" s="96"/>
      <c r="AV76" s="96"/>
      <c r="AW76" s="96"/>
      <c r="AX76" s="96"/>
      <c r="AY76" s="96"/>
      <c r="AZ76" s="96"/>
      <c r="BA76" s="96"/>
      <c r="BB76" s="96"/>
      <c r="BC76" s="96"/>
      <c r="BD76" s="96"/>
      <c r="BE76" s="45">
        <f>BE73/49890.067*40405.537</f>
        <v>84.207633874840454</v>
      </c>
      <c r="BF76" s="45">
        <f>BF73/48600*39000</f>
        <v>69.392844444444449</v>
      </c>
      <c r="BG76" s="87">
        <f>BG73/49100*39500</f>
        <v>85.580893075356428</v>
      </c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  <c r="BY76" s="89"/>
    </row>
    <row r="77" spans="1:121">
      <c r="A77" s="96" t="s">
        <v>76</v>
      </c>
      <c r="B77" s="96"/>
      <c r="C77" s="96"/>
      <c r="D77" s="96"/>
      <c r="E77" s="96"/>
      <c r="F77" s="96"/>
      <c r="G77" s="96"/>
      <c r="H77" s="96"/>
      <c r="I77" s="120" t="s">
        <v>129</v>
      </c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6"/>
      <c r="BA77" s="96"/>
      <c r="BB77" s="96"/>
      <c r="BC77" s="96"/>
      <c r="BD77" s="96"/>
      <c r="BE77" s="102" t="s">
        <v>238</v>
      </c>
      <c r="BF77" s="102" t="s">
        <v>238</v>
      </c>
      <c r="BG77" s="167" t="s">
        <v>238</v>
      </c>
      <c r="BH77" s="168"/>
      <c r="BI77" s="168"/>
      <c r="BJ77" s="168"/>
      <c r="BK77" s="168"/>
      <c r="BL77" s="168"/>
      <c r="BM77" s="168"/>
      <c r="BN77" s="168"/>
      <c r="BO77" s="168"/>
      <c r="BP77" s="168"/>
      <c r="BQ77" s="168"/>
      <c r="BR77" s="168"/>
      <c r="BS77" s="168"/>
      <c r="BT77" s="168"/>
      <c r="BU77" s="168"/>
      <c r="BV77" s="168"/>
      <c r="BW77" s="168"/>
      <c r="BX77" s="168"/>
      <c r="BY77" s="169"/>
    </row>
    <row r="78" spans="1:121">
      <c r="A78" s="96"/>
      <c r="B78" s="96"/>
      <c r="C78" s="96"/>
      <c r="D78" s="96"/>
      <c r="E78" s="96"/>
      <c r="F78" s="96"/>
      <c r="G78" s="96"/>
      <c r="H78" s="96"/>
      <c r="I78" s="120" t="s">
        <v>130</v>
      </c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6"/>
      <c r="BA78" s="96"/>
      <c r="BB78" s="96"/>
      <c r="BC78" s="96"/>
      <c r="BD78" s="96"/>
      <c r="BE78" s="104"/>
      <c r="BF78" s="104"/>
      <c r="BG78" s="170"/>
      <c r="BH78" s="171"/>
      <c r="BI78" s="171"/>
      <c r="BJ78" s="171"/>
      <c r="BK78" s="171"/>
      <c r="BL78" s="171"/>
      <c r="BM78" s="171"/>
      <c r="BN78" s="171"/>
      <c r="BO78" s="171"/>
      <c r="BP78" s="171"/>
      <c r="BQ78" s="171"/>
      <c r="BR78" s="171"/>
      <c r="BS78" s="171"/>
      <c r="BT78" s="171"/>
      <c r="BU78" s="171"/>
      <c r="BV78" s="171"/>
      <c r="BW78" s="171"/>
      <c r="BX78" s="171"/>
      <c r="BY78" s="172"/>
    </row>
    <row r="79" spans="1:121">
      <c r="A79" s="96" t="s">
        <v>131</v>
      </c>
      <c r="B79" s="96"/>
      <c r="C79" s="96"/>
      <c r="D79" s="96"/>
      <c r="E79" s="96"/>
      <c r="F79" s="96"/>
      <c r="G79" s="96"/>
      <c r="H79" s="96"/>
      <c r="I79" s="120" t="s">
        <v>132</v>
      </c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96" t="s">
        <v>97</v>
      </c>
      <c r="AQ79" s="96"/>
      <c r="AR79" s="96"/>
      <c r="AS79" s="96"/>
      <c r="AT79" s="96"/>
      <c r="AU79" s="96"/>
      <c r="AV79" s="96"/>
      <c r="AW79" s="96"/>
      <c r="AX79" s="96"/>
      <c r="AY79" s="96"/>
      <c r="AZ79" s="96"/>
      <c r="BA79" s="96"/>
      <c r="BB79" s="96"/>
      <c r="BC79" s="96"/>
      <c r="BD79" s="96"/>
      <c r="BE79" s="44" t="s">
        <v>238</v>
      </c>
      <c r="BF79" s="44" t="s">
        <v>238</v>
      </c>
      <c r="BG79" s="116" t="s">
        <v>238</v>
      </c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</row>
    <row r="80" spans="1:121">
      <c r="A80" s="96" t="s">
        <v>133</v>
      </c>
      <c r="B80" s="96"/>
      <c r="C80" s="96"/>
      <c r="D80" s="96"/>
      <c r="E80" s="96"/>
      <c r="F80" s="96"/>
      <c r="G80" s="96"/>
      <c r="H80" s="96"/>
      <c r="I80" s="120" t="s">
        <v>134</v>
      </c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96" t="s">
        <v>97</v>
      </c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102" t="s">
        <v>238</v>
      </c>
      <c r="BF80" s="102" t="s">
        <v>238</v>
      </c>
      <c r="BG80" s="167" t="s">
        <v>238</v>
      </c>
      <c r="BH80" s="168"/>
      <c r="BI80" s="168"/>
      <c r="BJ80" s="168"/>
      <c r="BK80" s="168"/>
      <c r="BL80" s="168"/>
      <c r="BM80" s="168"/>
      <c r="BN80" s="168"/>
      <c r="BO80" s="168"/>
      <c r="BP80" s="168"/>
      <c r="BQ80" s="168"/>
      <c r="BR80" s="168"/>
      <c r="BS80" s="168"/>
      <c r="BT80" s="168"/>
      <c r="BU80" s="168"/>
      <c r="BV80" s="168"/>
      <c r="BW80" s="168"/>
      <c r="BX80" s="168"/>
      <c r="BY80" s="169"/>
    </row>
    <row r="81" spans="1:77">
      <c r="A81" s="96"/>
      <c r="B81" s="96"/>
      <c r="C81" s="96"/>
      <c r="D81" s="96"/>
      <c r="E81" s="96"/>
      <c r="F81" s="96"/>
      <c r="G81" s="96"/>
      <c r="H81" s="96"/>
      <c r="I81" s="120" t="s">
        <v>91</v>
      </c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96"/>
      <c r="AQ81" s="96"/>
      <c r="AR81" s="96"/>
      <c r="AS81" s="96"/>
      <c r="AT81" s="96"/>
      <c r="AU81" s="96"/>
      <c r="AV81" s="96"/>
      <c r="AW81" s="96"/>
      <c r="AX81" s="96"/>
      <c r="AY81" s="96"/>
      <c r="AZ81" s="96"/>
      <c r="BA81" s="96"/>
      <c r="BB81" s="96"/>
      <c r="BC81" s="96"/>
      <c r="BD81" s="96"/>
      <c r="BE81" s="104"/>
      <c r="BF81" s="104"/>
      <c r="BG81" s="170"/>
      <c r="BH81" s="171"/>
      <c r="BI81" s="171"/>
      <c r="BJ81" s="171"/>
      <c r="BK81" s="171"/>
      <c r="BL81" s="171"/>
      <c r="BM81" s="171"/>
      <c r="BN81" s="171"/>
      <c r="BO81" s="171"/>
      <c r="BP81" s="171"/>
      <c r="BQ81" s="171"/>
      <c r="BR81" s="171"/>
      <c r="BS81" s="171"/>
      <c r="BT81" s="171"/>
      <c r="BU81" s="171"/>
      <c r="BV81" s="171"/>
      <c r="BW81" s="171"/>
      <c r="BX81" s="171"/>
      <c r="BY81" s="172"/>
    </row>
    <row r="82" spans="1:77">
      <c r="A82" s="121" t="s">
        <v>135</v>
      </c>
      <c r="B82" s="121"/>
      <c r="C82" s="121"/>
      <c r="D82" s="121"/>
      <c r="E82" s="121"/>
      <c r="F82" s="121"/>
      <c r="G82" s="121"/>
      <c r="H82" s="121"/>
      <c r="I82" s="139" t="s">
        <v>136</v>
      </c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  <c r="V82" s="139"/>
      <c r="W82" s="139"/>
      <c r="X82" s="139"/>
      <c r="Y82" s="139"/>
      <c r="Z82" s="139"/>
      <c r="AA82" s="139"/>
      <c r="AB82" s="139"/>
      <c r="AC82" s="139"/>
      <c r="AD82" s="139"/>
      <c r="AE82" s="139"/>
      <c r="AF82" s="139"/>
      <c r="AG82" s="139"/>
      <c r="AH82" s="139"/>
      <c r="AI82" s="139"/>
      <c r="AJ82" s="139"/>
      <c r="AK82" s="139"/>
      <c r="AL82" s="139"/>
      <c r="AM82" s="139"/>
      <c r="AN82" s="139"/>
      <c r="AO82" s="139"/>
      <c r="AP82" s="121" t="s">
        <v>97</v>
      </c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6">
        <f>BE84+BE86</f>
        <v>3.3599999999999998E-2</v>
      </c>
      <c r="BF82" s="126" t="str">
        <f>BF84</f>
        <v>-</v>
      </c>
      <c r="BG82" s="124">
        <v>0</v>
      </c>
      <c r="BH82" s="124"/>
      <c r="BI82" s="124"/>
      <c r="BJ82" s="124"/>
      <c r="BK82" s="124"/>
      <c r="BL82" s="124"/>
      <c r="BM82" s="124"/>
      <c r="BN82" s="124"/>
      <c r="BO82" s="124"/>
      <c r="BP82" s="124"/>
      <c r="BQ82" s="124"/>
      <c r="BR82" s="124"/>
      <c r="BS82" s="124"/>
      <c r="BT82" s="124"/>
      <c r="BU82" s="124"/>
      <c r="BV82" s="124"/>
      <c r="BW82" s="124"/>
      <c r="BX82" s="124"/>
      <c r="BY82" s="124"/>
    </row>
    <row r="83" spans="1:77">
      <c r="A83" s="121"/>
      <c r="B83" s="121"/>
      <c r="C83" s="121"/>
      <c r="D83" s="121"/>
      <c r="E83" s="121"/>
      <c r="F83" s="121"/>
      <c r="G83" s="121"/>
      <c r="H83" s="121"/>
      <c r="I83" s="139" t="s">
        <v>137</v>
      </c>
      <c r="J83" s="139"/>
      <c r="K83" s="139"/>
      <c r="L83" s="139"/>
      <c r="M83" s="139"/>
      <c r="N83" s="139"/>
      <c r="O83" s="139"/>
      <c r="P83" s="139"/>
      <c r="Q83" s="139"/>
      <c r="R83" s="139"/>
      <c r="S83" s="139"/>
      <c r="T83" s="139"/>
      <c r="U83" s="139"/>
      <c r="V83" s="139"/>
      <c r="W83" s="139"/>
      <c r="X83" s="139"/>
      <c r="Y83" s="139"/>
      <c r="Z83" s="139"/>
      <c r="AA83" s="139"/>
      <c r="AB83" s="139"/>
      <c r="AC83" s="139"/>
      <c r="AD83" s="139"/>
      <c r="AE83" s="139"/>
      <c r="AF83" s="139"/>
      <c r="AG83" s="139"/>
      <c r="AH83" s="139"/>
      <c r="AI83" s="139"/>
      <c r="AJ83" s="139"/>
      <c r="AK83" s="139"/>
      <c r="AL83" s="139"/>
      <c r="AM83" s="139"/>
      <c r="AN83" s="139"/>
      <c r="AO83" s="139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7"/>
      <c r="BF83" s="127"/>
      <c r="BG83" s="124"/>
      <c r="BH83" s="124"/>
      <c r="BI83" s="124"/>
      <c r="BJ83" s="124"/>
      <c r="BK83" s="124"/>
      <c r="BL83" s="124"/>
      <c r="BM83" s="124"/>
      <c r="BN83" s="124"/>
      <c r="BO83" s="124"/>
      <c r="BP83" s="124"/>
      <c r="BQ83" s="124"/>
      <c r="BR83" s="124"/>
      <c r="BS83" s="124"/>
      <c r="BT83" s="124"/>
      <c r="BU83" s="124"/>
      <c r="BV83" s="124"/>
      <c r="BW83" s="124"/>
      <c r="BX83" s="124"/>
      <c r="BY83" s="124"/>
    </row>
    <row r="84" spans="1:77">
      <c r="A84" s="85" t="s">
        <v>138</v>
      </c>
      <c r="B84" s="85"/>
      <c r="C84" s="85"/>
      <c r="D84" s="85"/>
      <c r="E84" s="85"/>
      <c r="F84" s="85"/>
      <c r="G84" s="85"/>
      <c r="H84" s="85"/>
      <c r="I84" s="84" t="s">
        <v>124</v>
      </c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P84" s="85" t="s">
        <v>97</v>
      </c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58">
        <f>BE86</f>
        <v>1.6799999999999999E-2</v>
      </c>
      <c r="BF84" s="65" t="s">
        <v>238</v>
      </c>
      <c r="BG84" s="115" t="s">
        <v>238</v>
      </c>
      <c r="BH84" s="115"/>
      <c r="BI84" s="115"/>
      <c r="BJ84" s="115"/>
      <c r="BK84" s="115"/>
      <c r="BL84" s="115"/>
      <c r="BM84" s="115"/>
      <c r="BN84" s="115"/>
      <c r="BO84" s="115"/>
      <c r="BP84" s="115"/>
      <c r="BQ84" s="115"/>
      <c r="BR84" s="115"/>
      <c r="BS84" s="115"/>
      <c r="BT84" s="115"/>
      <c r="BU84" s="115"/>
      <c r="BV84" s="115"/>
      <c r="BW84" s="115"/>
      <c r="BX84" s="115"/>
      <c r="BY84" s="115"/>
    </row>
    <row r="85" spans="1:77">
      <c r="A85" s="96" t="s">
        <v>139</v>
      </c>
      <c r="B85" s="96"/>
      <c r="C85" s="96"/>
      <c r="D85" s="96"/>
      <c r="E85" s="96"/>
      <c r="F85" s="96"/>
      <c r="G85" s="96"/>
      <c r="H85" s="96"/>
      <c r="I85" s="120" t="s">
        <v>126</v>
      </c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96" t="s">
        <v>97</v>
      </c>
      <c r="AQ85" s="96"/>
      <c r="AR85" s="96"/>
      <c r="AS85" s="96"/>
      <c r="AT85" s="96"/>
      <c r="AU85" s="96"/>
      <c r="AV85" s="96"/>
      <c r="AW85" s="96"/>
      <c r="AX85" s="96"/>
      <c r="AY85" s="96"/>
      <c r="AZ85" s="96"/>
      <c r="BA85" s="96"/>
      <c r="BB85" s="96"/>
      <c r="BC85" s="96"/>
      <c r="BD85" s="96"/>
      <c r="BE85" s="44" t="s">
        <v>238</v>
      </c>
      <c r="BF85" s="44" t="s">
        <v>238</v>
      </c>
      <c r="BG85" s="116" t="s">
        <v>238</v>
      </c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</row>
    <row r="86" spans="1:77">
      <c r="A86" s="85" t="s">
        <v>140</v>
      </c>
      <c r="B86" s="85"/>
      <c r="C86" s="85"/>
      <c r="D86" s="85"/>
      <c r="E86" s="85"/>
      <c r="F86" s="85"/>
      <c r="G86" s="85"/>
      <c r="H86" s="85"/>
      <c r="I86" s="84" t="s">
        <v>128</v>
      </c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N86" s="84"/>
      <c r="AO86" s="84"/>
      <c r="AP86" s="85" t="s">
        <v>97</v>
      </c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137">
        <v>1.6799999999999999E-2</v>
      </c>
      <c r="BF86" s="135">
        <v>0</v>
      </c>
      <c r="BG86" s="125">
        <f>BG82</f>
        <v>0</v>
      </c>
      <c r="BH86" s="125"/>
      <c r="BI86" s="125"/>
      <c r="BJ86" s="125"/>
      <c r="BK86" s="125"/>
      <c r="BL86" s="125"/>
      <c r="BM86" s="125"/>
      <c r="BN86" s="125"/>
      <c r="BO86" s="125"/>
      <c r="BP86" s="125"/>
      <c r="BQ86" s="125"/>
      <c r="BR86" s="125"/>
      <c r="BS86" s="125"/>
      <c r="BT86" s="125"/>
      <c r="BU86" s="125"/>
      <c r="BV86" s="125"/>
      <c r="BW86" s="125"/>
      <c r="BX86" s="125"/>
      <c r="BY86" s="125"/>
    </row>
    <row r="87" spans="1:77">
      <c r="A87" s="85"/>
      <c r="B87" s="85"/>
      <c r="C87" s="85"/>
      <c r="D87" s="85"/>
      <c r="E87" s="85"/>
      <c r="F87" s="85"/>
      <c r="G87" s="85"/>
      <c r="H87" s="85"/>
      <c r="I87" s="84" t="s">
        <v>104</v>
      </c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84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138"/>
      <c r="BF87" s="136"/>
      <c r="BG87" s="125"/>
      <c r="BH87" s="125"/>
      <c r="BI87" s="125"/>
      <c r="BJ87" s="125"/>
      <c r="BK87" s="125"/>
      <c r="BL87" s="125"/>
      <c r="BM87" s="125"/>
      <c r="BN87" s="125"/>
      <c r="BO87" s="125"/>
      <c r="BP87" s="125"/>
      <c r="BQ87" s="125"/>
      <c r="BR87" s="125"/>
      <c r="BS87" s="125"/>
      <c r="BT87" s="125"/>
      <c r="BU87" s="125"/>
      <c r="BV87" s="125"/>
      <c r="BW87" s="125"/>
      <c r="BX87" s="125"/>
      <c r="BY87" s="125"/>
    </row>
    <row r="88" spans="1:77" s="38" customFormat="1" ht="46.5" customHeight="1">
      <c r="A88" s="177" t="s">
        <v>141</v>
      </c>
      <c r="B88" s="178"/>
      <c r="C88" s="178"/>
      <c r="D88" s="178"/>
      <c r="E88" s="178"/>
      <c r="F88" s="178"/>
      <c r="G88" s="178"/>
      <c r="H88" s="179"/>
      <c r="I88" s="93" t="s">
        <v>267</v>
      </c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94"/>
      <c r="AK88" s="94"/>
      <c r="AL88" s="94"/>
      <c r="AM88" s="94"/>
      <c r="AN88" s="94"/>
      <c r="AO88" s="95"/>
      <c r="AP88" s="96" t="s">
        <v>97</v>
      </c>
      <c r="AQ88" s="96"/>
      <c r="AR88" s="96"/>
      <c r="AS88" s="96"/>
      <c r="AT88" s="96"/>
      <c r="AU88" s="96"/>
      <c r="AV88" s="96"/>
      <c r="AW88" s="96"/>
      <c r="AX88" s="96"/>
      <c r="AY88" s="96"/>
      <c r="AZ88" s="96"/>
      <c r="BA88" s="96"/>
      <c r="BB88" s="96"/>
      <c r="BC88" s="96"/>
      <c r="BD88" s="96"/>
      <c r="BE88" s="50" t="s">
        <v>238</v>
      </c>
      <c r="BF88" s="63">
        <v>-2.1433</v>
      </c>
      <c r="BG88" s="87" t="s">
        <v>238</v>
      </c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  <c r="BY88" s="89"/>
    </row>
    <row r="89" spans="1:77">
      <c r="A89" s="96" t="s">
        <v>144</v>
      </c>
      <c r="B89" s="96"/>
      <c r="C89" s="96"/>
      <c r="D89" s="96"/>
      <c r="E89" s="96"/>
      <c r="F89" s="96"/>
      <c r="G89" s="96"/>
      <c r="H89" s="96"/>
      <c r="I89" s="120" t="s">
        <v>142</v>
      </c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96"/>
      <c r="AQ89" s="96"/>
      <c r="AR89" s="96"/>
      <c r="AS89" s="96"/>
      <c r="AT89" s="96"/>
      <c r="AU89" s="96"/>
      <c r="AV89" s="96"/>
      <c r="AW89" s="96"/>
      <c r="AX89" s="96"/>
      <c r="AY89" s="96"/>
      <c r="AZ89" s="96"/>
      <c r="BA89" s="96"/>
      <c r="BB89" s="96"/>
      <c r="BC89" s="96"/>
      <c r="BD89" s="96"/>
      <c r="BE89" s="102" t="s">
        <v>238</v>
      </c>
      <c r="BF89" s="102" t="s">
        <v>238</v>
      </c>
      <c r="BG89" s="116" t="s">
        <v>238</v>
      </c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</row>
    <row r="90" spans="1:77">
      <c r="A90" s="96"/>
      <c r="B90" s="96"/>
      <c r="C90" s="96"/>
      <c r="D90" s="96"/>
      <c r="E90" s="96"/>
      <c r="F90" s="96"/>
      <c r="G90" s="96"/>
      <c r="H90" s="96"/>
      <c r="I90" s="120" t="s">
        <v>143</v>
      </c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96"/>
      <c r="AQ90" s="96"/>
      <c r="AR90" s="96"/>
      <c r="AS90" s="96"/>
      <c r="AT90" s="96"/>
      <c r="AU90" s="96"/>
      <c r="AV90" s="96"/>
      <c r="AW90" s="96"/>
      <c r="AX90" s="96"/>
      <c r="AY90" s="96"/>
      <c r="AZ90" s="96"/>
      <c r="BA90" s="96"/>
      <c r="BB90" s="96"/>
      <c r="BC90" s="96"/>
      <c r="BD90" s="96"/>
      <c r="BE90" s="103"/>
      <c r="BF90" s="103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</row>
    <row r="91" spans="1:77">
      <c r="A91" s="96"/>
      <c r="B91" s="96"/>
      <c r="C91" s="96"/>
      <c r="D91" s="96"/>
      <c r="E91" s="96"/>
      <c r="F91" s="96"/>
      <c r="G91" s="96"/>
      <c r="H91" s="96"/>
      <c r="I91" s="120" t="s">
        <v>137</v>
      </c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96"/>
      <c r="AQ91" s="96"/>
      <c r="AR91" s="96"/>
      <c r="AS91" s="96"/>
      <c r="AT91" s="96"/>
      <c r="AU91" s="96"/>
      <c r="AV91" s="96"/>
      <c r="AW91" s="96"/>
      <c r="AX91" s="96"/>
      <c r="AY91" s="96"/>
      <c r="AZ91" s="96"/>
      <c r="BA91" s="96"/>
      <c r="BB91" s="96"/>
      <c r="BC91" s="96"/>
      <c r="BD91" s="96"/>
      <c r="BE91" s="104"/>
      <c r="BF91" s="104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</row>
    <row r="92" spans="1:77">
      <c r="A92" s="96" t="s">
        <v>263</v>
      </c>
      <c r="B92" s="96"/>
      <c r="C92" s="96"/>
      <c r="D92" s="96"/>
      <c r="E92" s="96"/>
      <c r="F92" s="96"/>
      <c r="G92" s="96"/>
      <c r="H92" s="96"/>
      <c r="I92" s="120" t="s">
        <v>124</v>
      </c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96" t="s">
        <v>97</v>
      </c>
      <c r="AQ92" s="96"/>
      <c r="AR92" s="96"/>
      <c r="AS92" s="96"/>
      <c r="AT92" s="96"/>
      <c r="AU92" s="96"/>
      <c r="AV92" s="96"/>
      <c r="AW92" s="96"/>
      <c r="AX92" s="96"/>
      <c r="AY92" s="96"/>
      <c r="AZ92" s="96"/>
      <c r="BA92" s="96"/>
      <c r="BB92" s="96"/>
      <c r="BC92" s="96"/>
      <c r="BD92" s="96"/>
      <c r="BE92" s="44" t="s">
        <v>238</v>
      </c>
      <c r="BF92" s="44" t="s">
        <v>238</v>
      </c>
      <c r="BG92" s="116" t="s">
        <v>238</v>
      </c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</row>
    <row r="93" spans="1:77">
      <c r="A93" s="96" t="s">
        <v>264</v>
      </c>
      <c r="B93" s="96"/>
      <c r="C93" s="96"/>
      <c r="D93" s="96"/>
      <c r="E93" s="96"/>
      <c r="F93" s="96"/>
      <c r="G93" s="96"/>
      <c r="H93" s="96"/>
      <c r="I93" s="120" t="s">
        <v>126</v>
      </c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96" t="s">
        <v>97</v>
      </c>
      <c r="AQ93" s="96"/>
      <c r="AR93" s="96"/>
      <c r="AS93" s="96"/>
      <c r="AT93" s="96"/>
      <c r="AU93" s="96"/>
      <c r="AV93" s="96"/>
      <c r="AW93" s="96"/>
      <c r="AX93" s="96"/>
      <c r="AY93" s="96"/>
      <c r="AZ93" s="96"/>
      <c r="BA93" s="96"/>
      <c r="BB93" s="96"/>
      <c r="BC93" s="96"/>
      <c r="BD93" s="96"/>
      <c r="BE93" s="44" t="s">
        <v>238</v>
      </c>
      <c r="BF93" s="44" t="s">
        <v>238</v>
      </c>
      <c r="BG93" s="116" t="s">
        <v>238</v>
      </c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</row>
    <row r="94" spans="1:77">
      <c r="A94" s="96" t="s">
        <v>265</v>
      </c>
      <c r="B94" s="96"/>
      <c r="C94" s="96"/>
      <c r="D94" s="96"/>
      <c r="E94" s="96"/>
      <c r="F94" s="96"/>
      <c r="G94" s="96"/>
      <c r="H94" s="96"/>
      <c r="I94" s="120" t="s">
        <v>128</v>
      </c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96" t="s">
        <v>97</v>
      </c>
      <c r="AQ94" s="96"/>
      <c r="AR94" s="96"/>
      <c r="AS94" s="96"/>
      <c r="AT94" s="96"/>
      <c r="AU94" s="96"/>
      <c r="AV94" s="96"/>
      <c r="AW94" s="96"/>
      <c r="AX94" s="96"/>
      <c r="AY94" s="96"/>
      <c r="AZ94" s="96"/>
      <c r="BA94" s="96"/>
      <c r="BB94" s="96"/>
      <c r="BC94" s="96"/>
      <c r="BD94" s="96"/>
      <c r="BE94" s="102" t="s">
        <v>238</v>
      </c>
      <c r="BF94" s="102" t="s">
        <v>238</v>
      </c>
      <c r="BG94" s="167" t="s">
        <v>238</v>
      </c>
      <c r="BH94" s="168"/>
      <c r="BI94" s="168"/>
      <c r="BJ94" s="168"/>
      <c r="BK94" s="168"/>
      <c r="BL94" s="168"/>
      <c r="BM94" s="168"/>
      <c r="BN94" s="168"/>
      <c r="BO94" s="168"/>
      <c r="BP94" s="168"/>
      <c r="BQ94" s="168"/>
      <c r="BR94" s="168"/>
      <c r="BS94" s="168"/>
      <c r="BT94" s="168"/>
      <c r="BU94" s="168"/>
      <c r="BV94" s="168"/>
      <c r="BW94" s="168"/>
      <c r="BX94" s="168"/>
      <c r="BY94" s="169"/>
    </row>
    <row r="95" spans="1:77">
      <c r="A95" s="96"/>
      <c r="B95" s="96"/>
      <c r="C95" s="96"/>
      <c r="D95" s="96"/>
      <c r="E95" s="96"/>
      <c r="F95" s="96"/>
      <c r="G95" s="96"/>
      <c r="H95" s="96"/>
      <c r="I95" s="120" t="s">
        <v>104</v>
      </c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0"/>
      <c r="AM95" s="120"/>
      <c r="AN95" s="120"/>
      <c r="AO95" s="120"/>
      <c r="AP95" s="96"/>
      <c r="AQ95" s="96"/>
      <c r="AR95" s="96"/>
      <c r="AS95" s="96"/>
      <c r="AT95" s="96"/>
      <c r="AU95" s="96"/>
      <c r="AV95" s="96"/>
      <c r="AW95" s="96"/>
      <c r="AX95" s="96"/>
      <c r="AY95" s="96"/>
      <c r="AZ95" s="96"/>
      <c r="BA95" s="96"/>
      <c r="BB95" s="96"/>
      <c r="BC95" s="96"/>
      <c r="BD95" s="96"/>
      <c r="BE95" s="104"/>
      <c r="BF95" s="104"/>
      <c r="BG95" s="170"/>
      <c r="BH95" s="171"/>
      <c r="BI95" s="171"/>
      <c r="BJ95" s="171"/>
      <c r="BK95" s="171"/>
      <c r="BL95" s="171"/>
      <c r="BM95" s="171"/>
      <c r="BN95" s="171"/>
      <c r="BO95" s="171"/>
      <c r="BP95" s="171"/>
      <c r="BQ95" s="171"/>
      <c r="BR95" s="171"/>
      <c r="BS95" s="171"/>
      <c r="BT95" s="171"/>
      <c r="BU95" s="171"/>
      <c r="BV95" s="171"/>
      <c r="BW95" s="171"/>
      <c r="BX95" s="171"/>
      <c r="BY95" s="172"/>
    </row>
    <row r="96" spans="1:77" ht="31.5" customHeight="1">
      <c r="A96" s="121" t="s">
        <v>145</v>
      </c>
      <c r="B96" s="121"/>
      <c r="C96" s="121"/>
      <c r="D96" s="121"/>
      <c r="E96" s="121"/>
      <c r="F96" s="121"/>
      <c r="G96" s="121"/>
      <c r="H96" s="121"/>
      <c r="I96" s="128" t="s">
        <v>292</v>
      </c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  <c r="AF96" s="129"/>
      <c r="AG96" s="129"/>
      <c r="AH96" s="129"/>
      <c r="AI96" s="129"/>
      <c r="AJ96" s="129"/>
      <c r="AK96" s="129"/>
      <c r="AL96" s="129"/>
      <c r="AM96" s="129"/>
      <c r="AN96" s="129"/>
      <c r="AO96" s="130"/>
      <c r="AP96" s="121" t="s">
        <v>97</v>
      </c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64">
        <f>BE26-BE68-BE82</f>
        <v>-9.0838662603470155</v>
      </c>
      <c r="BF96" s="66">
        <f>2.41494/48600*39000+0.03067</f>
        <v>1.9685848148148148</v>
      </c>
      <c r="BG96" s="101">
        <f>3.1485/49100*39500+3.0168/20079.8*151.8</f>
        <v>2.5557138459846636</v>
      </c>
      <c r="BH96" s="101">
        <v>3125.419740463185</v>
      </c>
      <c r="BI96" s="101">
        <v>3125.419740463185</v>
      </c>
      <c r="BJ96" s="101">
        <v>3125.419740463185</v>
      </c>
      <c r="BK96" s="101">
        <v>3125.419740463185</v>
      </c>
      <c r="BL96" s="101">
        <v>3125.419740463185</v>
      </c>
      <c r="BM96" s="101">
        <v>3125.419740463185</v>
      </c>
      <c r="BN96" s="101">
        <v>3125.419740463185</v>
      </c>
      <c r="BO96" s="101">
        <v>3125.419740463185</v>
      </c>
      <c r="BP96" s="101">
        <v>3125.419740463185</v>
      </c>
      <c r="BQ96" s="101">
        <v>3125.419740463185</v>
      </c>
      <c r="BR96" s="101">
        <v>3125.419740463185</v>
      </c>
      <c r="BS96" s="101">
        <v>3125.419740463185</v>
      </c>
      <c r="BT96" s="101">
        <v>3125.419740463185</v>
      </c>
      <c r="BU96" s="101">
        <v>3125.419740463185</v>
      </c>
      <c r="BV96" s="101">
        <v>3125.419740463185</v>
      </c>
      <c r="BW96" s="101">
        <v>3125.419740463185</v>
      </c>
      <c r="BX96" s="101">
        <v>3125.419740463185</v>
      </c>
      <c r="BY96" s="101">
        <v>3125.419740463185</v>
      </c>
    </row>
    <row r="97" spans="1:94" s="49" customFormat="1">
      <c r="A97" s="81" t="s">
        <v>293</v>
      </c>
      <c r="B97" s="82"/>
      <c r="C97" s="82"/>
      <c r="D97" s="82"/>
      <c r="E97" s="82"/>
      <c r="F97" s="82"/>
      <c r="G97" s="82"/>
      <c r="H97" s="83"/>
      <c r="I97" s="84" t="s">
        <v>124</v>
      </c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4"/>
      <c r="AO97" s="84"/>
      <c r="AP97" s="85" t="s">
        <v>97</v>
      </c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85"/>
      <c r="BE97" s="56">
        <f>BE27-BE71-BE84</f>
        <v>-0.13865238550655659</v>
      </c>
      <c r="BF97" s="61">
        <v>3.0669999999999999E-2</v>
      </c>
      <c r="BG97" s="78">
        <f>3.0168/BG20*0.1518</f>
        <v>2.2806514009103676E-2</v>
      </c>
      <c r="BH97" s="79"/>
      <c r="BI97" s="79"/>
      <c r="BJ97" s="79"/>
      <c r="BK97" s="79"/>
      <c r="BL97" s="79"/>
      <c r="BM97" s="79"/>
      <c r="BN97" s="79"/>
      <c r="BO97" s="79"/>
      <c r="BP97" s="79"/>
      <c r="BQ97" s="79"/>
      <c r="BR97" s="79"/>
      <c r="BS97" s="79"/>
      <c r="BT97" s="79"/>
      <c r="BU97" s="79"/>
      <c r="BV97" s="79"/>
      <c r="BW97" s="79"/>
      <c r="BX97" s="79"/>
      <c r="BY97" s="80"/>
    </row>
    <row r="98" spans="1:94" s="49" customFormat="1">
      <c r="A98" s="81" t="s">
        <v>294</v>
      </c>
      <c r="B98" s="82"/>
      <c r="C98" s="82"/>
      <c r="D98" s="82"/>
      <c r="E98" s="82"/>
      <c r="F98" s="82"/>
      <c r="G98" s="82"/>
      <c r="H98" s="83"/>
      <c r="I98" s="84" t="s">
        <v>291</v>
      </c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4"/>
      <c r="AI98" s="84"/>
      <c r="AJ98" s="84"/>
      <c r="AK98" s="84"/>
      <c r="AL98" s="84"/>
      <c r="AM98" s="84"/>
      <c r="AN98" s="84"/>
      <c r="AO98" s="84"/>
      <c r="AP98" s="85" t="s">
        <v>97</v>
      </c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56">
        <f>BE29-BE76-BE86</f>
        <v>-8.9452138748404586</v>
      </c>
      <c r="BF98" s="61">
        <f>2.41494/48600*39000</f>
        <v>1.9379148148148149</v>
      </c>
      <c r="BG98" s="78">
        <f>3.1485/49100*39500</f>
        <v>2.5329073319755597</v>
      </c>
      <c r="BH98" s="79"/>
      <c r="BI98" s="79"/>
      <c r="BJ98" s="79"/>
      <c r="BK98" s="79"/>
      <c r="BL98" s="79"/>
      <c r="BM98" s="79"/>
      <c r="BN98" s="79"/>
      <c r="BO98" s="79"/>
      <c r="BP98" s="79"/>
      <c r="BQ98" s="79"/>
      <c r="BR98" s="79"/>
      <c r="BS98" s="79"/>
      <c r="BT98" s="79"/>
      <c r="BU98" s="79"/>
      <c r="BV98" s="79"/>
      <c r="BW98" s="79"/>
      <c r="BX98" s="79"/>
      <c r="BY98" s="80"/>
    </row>
    <row r="99" spans="1:94">
      <c r="A99" s="96" t="s">
        <v>147</v>
      </c>
      <c r="B99" s="96"/>
      <c r="C99" s="96"/>
      <c r="D99" s="96"/>
      <c r="E99" s="96"/>
      <c r="F99" s="96"/>
      <c r="G99" s="96"/>
      <c r="H99" s="96"/>
      <c r="I99" s="120" t="s">
        <v>40</v>
      </c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96" t="s">
        <v>41</v>
      </c>
      <c r="AQ99" s="96"/>
      <c r="AR99" s="96"/>
      <c r="AS99" s="96"/>
      <c r="AT99" s="96"/>
      <c r="AU99" s="96"/>
      <c r="AV99" s="96"/>
      <c r="AW99" s="96"/>
      <c r="AX99" s="96"/>
      <c r="AY99" s="96"/>
      <c r="AZ99" s="96"/>
      <c r="BA99" s="96"/>
      <c r="BB99" s="96"/>
      <c r="BC99" s="96"/>
      <c r="BD99" s="96"/>
      <c r="BE99" s="131">
        <f>BE96/BE26*100</f>
        <v>-12.00227008013974</v>
      </c>
      <c r="BF99" s="131">
        <f>BF96/BF26*100</f>
        <v>2.6546749323917274</v>
      </c>
      <c r="BG99" s="134">
        <f>(BG82+BG96)/119.2485*100</f>
        <v>2.1431832232561945</v>
      </c>
      <c r="BH99" s="134"/>
      <c r="BI99" s="134"/>
      <c r="BJ99" s="134"/>
      <c r="BK99" s="134"/>
      <c r="BL99" s="134"/>
      <c r="BM99" s="134"/>
      <c r="BN99" s="134"/>
      <c r="BO99" s="134"/>
      <c r="BP99" s="134"/>
      <c r="BQ99" s="134"/>
      <c r="BR99" s="134"/>
      <c r="BS99" s="134"/>
      <c r="BT99" s="134"/>
      <c r="BU99" s="134"/>
      <c r="BV99" s="134"/>
      <c r="BW99" s="134"/>
      <c r="BX99" s="134"/>
      <c r="BY99" s="134"/>
    </row>
    <row r="100" spans="1:94">
      <c r="A100" s="96"/>
      <c r="B100" s="96"/>
      <c r="C100" s="96"/>
      <c r="D100" s="96"/>
      <c r="E100" s="96"/>
      <c r="F100" s="96"/>
      <c r="G100" s="96"/>
      <c r="H100" s="96"/>
      <c r="I100" s="120" t="s">
        <v>146</v>
      </c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96"/>
      <c r="AQ100" s="96"/>
      <c r="AR100" s="96"/>
      <c r="AS100" s="96"/>
      <c r="AT100" s="96"/>
      <c r="AU100" s="96"/>
      <c r="AV100" s="96"/>
      <c r="AW100" s="96"/>
      <c r="AX100" s="96"/>
      <c r="AY100" s="96"/>
      <c r="AZ100" s="96"/>
      <c r="BA100" s="96"/>
      <c r="BB100" s="96"/>
      <c r="BC100" s="96"/>
      <c r="BD100" s="96"/>
      <c r="BE100" s="132"/>
      <c r="BF100" s="132"/>
      <c r="BG100" s="134"/>
      <c r="BH100" s="134"/>
      <c r="BI100" s="134"/>
      <c r="BJ100" s="134"/>
      <c r="BK100" s="134"/>
      <c r="BL100" s="134"/>
      <c r="BM100" s="134"/>
      <c r="BN100" s="134"/>
      <c r="BO100" s="134"/>
      <c r="BP100" s="134"/>
      <c r="BQ100" s="134"/>
      <c r="BR100" s="134"/>
      <c r="BS100" s="134"/>
      <c r="BT100" s="134"/>
      <c r="BU100" s="134"/>
      <c r="BV100" s="134"/>
      <c r="BW100" s="134"/>
      <c r="BX100" s="134"/>
      <c r="BY100" s="134"/>
      <c r="CD100" s="100"/>
      <c r="CE100" s="100"/>
      <c r="CF100" s="100"/>
      <c r="CG100" s="100"/>
      <c r="CH100" s="100"/>
      <c r="CI100" s="100"/>
      <c r="CJ100" s="100"/>
      <c r="CK100" s="100"/>
      <c r="CL100" s="100"/>
      <c r="CM100" s="100"/>
      <c r="CN100" s="100"/>
      <c r="CO100" s="100"/>
      <c r="CP100" s="100"/>
    </row>
    <row r="101" spans="1:94">
      <c r="A101" s="96"/>
      <c r="B101" s="96"/>
      <c r="C101" s="96"/>
      <c r="D101" s="96"/>
      <c r="E101" s="96"/>
      <c r="F101" s="96"/>
      <c r="G101" s="96"/>
      <c r="H101" s="96"/>
      <c r="I101" s="120" t="s">
        <v>75</v>
      </c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96"/>
      <c r="AQ101" s="96"/>
      <c r="AR101" s="96"/>
      <c r="AS101" s="96"/>
      <c r="AT101" s="96"/>
      <c r="AU101" s="96"/>
      <c r="AV101" s="96"/>
      <c r="AW101" s="96"/>
      <c r="AX101" s="96"/>
      <c r="AY101" s="96"/>
      <c r="AZ101" s="96"/>
      <c r="BA101" s="96"/>
      <c r="BB101" s="96"/>
      <c r="BC101" s="96"/>
      <c r="BD101" s="96"/>
      <c r="BE101" s="133"/>
      <c r="BF101" s="133"/>
      <c r="BG101" s="134"/>
      <c r="BH101" s="134"/>
      <c r="BI101" s="134"/>
      <c r="BJ101" s="134"/>
      <c r="BK101" s="134"/>
      <c r="BL101" s="134"/>
      <c r="BM101" s="134"/>
      <c r="BN101" s="134"/>
      <c r="BO101" s="134"/>
      <c r="BP101" s="134"/>
      <c r="BQ101" s="134"/>
      <c r="BR101" s="134"/>
      <c r="BS101" s="134"/>
      <c r="BT101" s="134"/>
      <c r="BU101" s="134"/>
      <c r="BV101" s="134"/>
      <c r="BW101" s="134"/>
      <c r="BX101" s="134"/>
      <c r="BY101" s="134"/>
    </row>
    <row r="102" spans="1:94">
      <c r="A102" s="96" t="s">
        <v>266</v>
      </c>
      <c r="B102" s="96"/>
      <c r="C102" s="96"/>
      <c r="D102" s="96"/>
      <c r="E102" s="96"/>
      <c r="F102" s="96"/>
      <c r="G102" s="96"/>
      <c r="H102" s="96"/>
      <c r="I102" s="120" t="s">
        <v>54</v>
      </c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20"/>
      <c r="AV102" s="120"/>
      <c r="AW102" s="120"/>
      <c r="AX102" s="120"/>
      <c r="AY102" s="120"/>
      <c r="AZ102" s="120"/>
      <c r="BA102" s="120"/>
      <c r="BB102" s="120"/>
      <c r="BC102" s="120"/>
      <c r="BD102" s="120"/>
      <c r="BE102" s="102" t="s">
        <v>238</v>
      </c>
      <c r="BF102" s="102" t="s">
        <v>238</v>
      </c>
      <c r="BG102" s="116" t="s">
        <v>238</v>
      </c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</row>
    <row r="103" spans="1:94">
      <c r="A103" s="96"/>
      <c r="B103" s="96"/>
      <c r="C103" s="96"/>
      <c r="D103" s="96"/>
      <c r="E103" s="96"/>
      <c r="F103" s="96"/>
      <c r="G103" s="96"/>
      <c r="H103" s="96"/>
      <c r="I103" s="120" t="s">
        <v>55</v>
      </c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20"/>
      <c r="AV103" s="120"/>
      <c r="AW103" s="120"/>
      <c r="AX103" s="120"/>
      <c r="AY103" s="120"/>
      <c r="AZ103" s="120"/>
      <c r="BA103" s="120"/>
      <c r="BB103" s="120"/>
      <c r="BC103" s="120"/>
      <c r="BD103" s="120"/>
      <c r="BE103" s="103"/>
      <c r="BF103" s="103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</row>
    <row r="104" spans="1:94">
      <c r="A104" s="96"/>
      <c r="B104" s="96"/>
      <c r="C104" s="96"/>
      <c r="D104" s="96"/>
      <c r="E104" s="96"/>
      <c r="F104" s="96"/>
      <c r="G104" s="96"/>
      <c r="H104" s="96"/>
      <c r="I104" s="120" t="s">
        <v>77</v>
      </c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20"/>
      <c r="AV104" s="120"/>
      <c r="AW104" s="120"/>
      <c r="AX104" s="120"/>
      <c r="AY104" s="120"/>
      <c r="AZ104" s="120"/>
      <c r="BA104" s="120"/>
      <c r="BB104" s="120"/>
      <c r="BC104" s="120"/>
      <c r="BD104" s="120"/>
      <c r="BE104" s="103"/>
      <c r="BF104" s="103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</row>
    <row r="105" spans="1:94">
      <c r="A105" s="96"/>
      <c r="B105" s="96"/>
      <c r="C105" s="96"/>
      <c r="D105" s="96"/>
      <c r="E105" s="96"/>
      <c r="F105" s="96"/>
      <c r="G105" s="96"/>
      <c r="H105" s="96"/>
      <c r="I105" s="120" t="s">
        <v>78</v>
      </c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20"/>
      <c r="AV105" s="120"/>
      <c r="AW105" s="120"/>
      <c r="AX105" s="120"/>
      <c r="AY105" s="120"/>
      <c r="AZ105" s="120"/>
      <c r="BA105" s="120"/>
      <c r="BB105" s="120"/>
      <c r="BC105" s="120"/>
      <c r="BD105" s="120"/>
      <c r="BE105" s="103"/>
      <c r="BF105" s="103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</row>
    <row r="106" spans="1:94">
      <c r="A106" s="96"/>
      <c r="B106" s="96"/>
      <c r="C106" s="96"/>
      <c r="D106" s="96"/>
      <c r="E106" s="96"/>
      <c r="F106" s="96"/>
      <c r="G106" s="96"/>
      <c r="H106" s="96"/>
      <c r="I106" s="120" t="s">
        <v>79</v>
      </c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20"/>
      <c r="AV106" s="120"/>
      <c r="AW106" s="120"/>
      <c r="AX106" s="120"/>
      <c r="AY106" s="120"/>
      <c r="AZ106" s="120"/>
      <c r="BA106" s="120"/>
      <c r="BB106" s="120"/>
      <c r="BC106" s="120"/>
      <c r="BD106" s="120"/>
      <c r="BE106" s="104"/>
      <c r="BF106" s="104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</row>
    <row r="108" spans="1:94" hidden="1"/>
    <row r="109" spans="1:94" hidden="1">
      <c r="A109" s="32" t="s">
        <v>148</v>
      </c>
      <c r="M109" s="33" t="s">
        <v>149</v>
      </c>
    </row>
    <row r="110" spans="1:94" hidden="1">
      <c r="M110" s="33" t="s">
        <v>150</v>
      </c>
    </row>
    <row r="111" spans="1:94" hidden="1">
      <c r="M111" s="33" t="s">
        <v>151</v>
      </c>
    </row>
    <row r="112" spans="1:94" hidden="1">
      <c r="M112" s="33" t="s">
        <v>236</v>
      </c>
    </row>
    <row r="113" spans="1:71" hidden="1"/>
    <row r="114" spans="1:71" hidden="1"/>
    <row r="115" spans="1:71" hidden="1"/>
    <row r="116" spans="1:71" hidden="1"/>
    <row r="118" spans="1:71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</row>
    <row r="119" spans="1:71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</row>
    <row r="120" spans="1:71" s="36" customFormat="1" ht="20.25">
      <c r="A120" s="35" t="s">
        <v>239</v>
      </c>
      <c r="BS120" s="36" t="s">
        <v>240</v>
      </c>
    </row>
    <row r="126" spans="1:71">
      <c r="BF126" s="47"/>
    </row>
    <row r="127" spans="1:71">
      <c r="BF127" s="51"/>
    </row>
    <row r="129" spans="57:76" hidden="1">
      <c r="BE129" s="51">
        <f>BE68+BE96+BE82</f>
        <v>75.684568000000013</v>
      </c>
      <c r="BF129" s="51">
        <f>BF68-BF88+BF96</f>
        <v>74.155331128841851</v>
      </c>
      <c r="BG129" s="86">
        <f>BG68+BG96</f>
        <v>88.788108891393648</v>
      </c>
      <c r="BH129" s="86">
        <f t="shared" ref="BH129:BX129" si="9">BH68-BH88+BH96</f>
        <v>3125.419740463185</v>
      </c>
      <c r="BI129" s="86">
        <f t="shared" si="9"/>
        <v>3125.419740463185</v>
      </c>
      <c r="BJ129" s="86">
        <f t="shared" si="9"/>
        <v>3125.419740463185</v>
      </c>
      <c r="BK129" s="86">
        <f t="shared" si="9"/>
        <v>3125.419740463185</v>
      </c>
      <c r="BL129" s="86">
        <f t="shared" si="9"/>
        <v>3125.419740463185</v>
      </c>
      <c r="BM129" s="86">
        <f t="shared" si="9"/>
        <v>3125.419740463185</v>
      </c>
      <c r="BN129" s="86">
        <f t="shared" si="9"/>
        <v>3125.419740463185</v>
      </c>
      <c r="BO129" s="86">
        <f t="shared" si="9"/>
        <v>3125.419740463185</v>
      </c>
      <c r="BP129" s="86">
        <f t="shared" si="9"/>
        <v>3125.419740463185</v>
      </c>
      <c r="BQ129" s="86">
        <f t="shared" si="9"/>
        <v>3125.419740463185</v>
      </c>
      <c r="BR129" s="86">
        <f t="shared" si="9"/>
        <v>3125.419740463185</v>
      </c>
      <c r="BS129" s="86">
        <f t="shared" si="9"/>
        <v>3125.419740463185</v>
      </c>
      <c r="BT129" s="86">
        <f t="shared" si="9"/>
        <v>3125.419740463185</v>
      </c>
      <c r="BU129" s="86">
        <f t="shared" si="9"/>
        <v>3125.419740463185</v>
      </c>
      <c r="BV129" s="86">
        <f t="shared" si="9"/>
        <v>3125.419740463185</v>
      </c>
      <c r="BW129" s="86">
        <f t="shared" si="9"/>
        <v>3125.419740463185</v>
      </c>
      <c r="BX129" s="86">
        <f t="shared" si="9"/>
        <v>3125.419740463185</v>
      </c>
    </row>
  </sheetData>
  <mergeCells count="340">
    <mergeCell ref="I71:AO71"/>
    <mergeCell ref="AP71:BD71"/>
    <mergeCell ref="BG71:BY71"/>
    <mergeCell ref="A35:H35"/>
    <mergeCell ref="BG35:BY35"/>
    <mergeCell ref="AP35:BD35"/>
    <mergeCell ref="I35:AO35"/>
    <mergeCell ref="A36:H36"/>
    <mergeCell ref="I36:AO36"/>
    <mergeCell ref="AP36:BD36"/>
    <mergeCell ref="BG36:BY36"/>
    <mergeCell ref="A50:H50"/>
    <mergeCell ref="I50:AO50"/>
    <mergeCell ref="AP50:BD50"/>
    <mergeCell ref="BG50:BY50"/>
    <mergeCell ref="A48:H48"/>
    <mergeCell ref="A49:H49"/>
    <mergeCell ref="I48:AO48"/>
    <mergeCell ref="AP48:BD48"/>
    <mergeCell ref="BF44:BF46"/>
    <mergeCell ref="BG44:BY46"/>
    <mergeCell ref="BG49:BY49"/>
    <mergeCell ref="A88:H88"/>
    <mergeCell ref="I88:AO88"/>
    <mergeCell ref="AP88:BD88"/>
    <mergeCell ref="BG88:BY88"/>
    <mergeCell ref="A75:H75"/>
    <mergeCell ref="I75:AO75"/>
    <mergeCell ref="AP75:BD75"/>
    <mergeCell ref="BG75:BY75"/>
    <mergeCell ref="A76:H76"/>
    <mergeCell ref="I76:AO76"/>
    <mergeCell ref="AP76:BD76"/>
    <mergeCell ref="BG76:BY76"/>
    <mergeCell ref="AP77:BD78"/>
    <mergeCell ref="I80:AO80"/>
    <mergeCell ref="I81:AO81"/>
    <mergeCell ref="AP79:BD79"/>
    <mergeCell ref="A79:H79"/>
    <mergeCell ref="I77:AO77"/>
    <mergeCell ref="A82:H83"/>
    <mergeCell ref="I83:AO83"/>
    <mergeCell ref="A70:H70"/>
    <mergeCell ref="I70:AO70"/>
    <mergeCell ref="AP70:BD70"/>
    <mergeCell ref="A77:H78"/>
    <mergeCell ref="I79:AO79"/>
    <mergeCell ref="I78:AO78"/>
    <mergeCell ref="BE82:BE83"/>
    <mergeCell ref="A67:H67"/>
    <mergeCell ref="I67:AO67"/>
    <mergeCell ref="AP67:BD67"/>
    <mergeCell ref="BG67:BY67"/>
    <mergeCell ref="A68:H68"/>
    <mergeCell ref="I68:AO68"/>
    <mergeCell ref="AP68:BD68"/>
    <mergeCell ref="BG68:BY68"/>
    <mergeCell ref="I72:AO72"/>
    <mergeCell ref="AP72:BD72"/>
    <mergeCell ref="I74:AO74"/>
    <mergeCell ref="I73:AO73"/>
    <mergeCell ref="BG72:BY72"/>
    <mergeCell ref="A73:H74"/>
    <mergeCell ref="BF73:BF74"/>
    <mergeCell ref="BG73:BY74"/>
    <mergeCell ref="BG69:BY69"/>
    <mergeCell ref="BE73:BE74"/>
    <mergeCell ref="BG70:BY70"/>
    <mergeCell ref="A71:H71"/>
    <mergeCell ref="CD100:CP100"/>
    <mergeCell ref="AP73:BD74"/>
    <mergeCell ref="A69:H69"/>
    <mergeCell ref="AP69:BD69"/>
    <mergeCell ref="A92:H92"/>
    <mergeCell ref="I92:AO92"/>
    <mergeCell ref="AP84:BD84"/>
    <mergeCell ref="A85:H85"/>
    <mergeCell ref="AP85:BD85"/>
    <mergeCell ref="A94:H95"/>
    <mergeCell ref="A86:H87"/>
    <mergeCell ref="AP86:BD87"/>
    <mergeCell ref="A84:H84"/>
    <mergeCell ref="I82:AO82"/>
    <mergeCell ref="A80:H81"/>
    <mergeCell ref="AP80:BD81"/>
    <mergeCell ref="BE94:BE95"/>
    <mergeCell ref="BF94:BF95"/>
    <mergeCell ref="BG94:BY95"/>
    <mergeCell ref="I89:AO89"/>
    <mergeCell ref="I87:AO87"/>
    <mergeCell ref="I85:AO85"/>
    <mergeCell ref="I86:AO86"/>
    <mergeCell ref="I90:AO90"/>
    <mergeCell ref="A15:H19"/>
    <mergeCell ref="I23:AO23"/>
    <mergeCell ref="BF37:BF38"/>
    <mergeCell ref="BE37:BE38"/>
    <mergeCell ref="BF42:BF43"/>
    <mergeCell ref="BE42:BE43"/>
    <mergeCell ref="BE80:BE81"/>
    <mergeCell ref="BF80:BF81"/>
    <mergeCell ref="BG80:BY81"/>
    <mergeCell ref="BE77:BE78"/>
    <mergeCell ref="BF77:BF78"/>
    <mergeCell ref="BG77:BY78"/>
    <mergeCell ref="I16:AO16"/>
    <mergeCell ref="I24:AO24"/>
    <mergeCell ref="BG20:BY20"/>
    <mergeCell ref="BG15:BY19"/>
    <mergeCell ref="I19:AO19"/>
    <mergeCell ref="AP15:BD19"/>
    <mergeCell ref="AP27:BD27"/>
    <mergeCell ref="BG56:BY58"/>
    <mergeCell ref="BE44:BE46"/>
    <mergeCell ref="I47:AO47"/>
    <mergeCell ref="AP59:BD60"/>
    <mergeCell ref="A5:BY5"/>
    <mergeCell ref="A11:H11"/>
    <mergeCell ref="I11:AO11"/>
    <mergeCell ref="AP11:BD11"/>
    <mergeCell ref="BG12:BY12"/>
    <mergeCell ref="BG14:BY14"/>
    <mergeCell ref="BG13:BY13"/>
    <mergeCell ref="A13:H13"/>
    <mergeCell ref="I13:AO13"/>
    <mergeCell ref="AP13:BD13"/>
    <mergeCell ref="A14:H14"/>
    <mergeCell ref="I14:AO14"/>
    <mergeCell ref="AP14:BD14"/>
    <mergeCell ref="A7:BY7"/>
    <mergeCell ref="A9:BY9"/>
    <mergeCell ref="BE11:BE13"/>
    <mergeCell ref="BF11:BF13"/>
    <mergeCell ref="DE66:DQ66"/>
    <mergeCell ref="BG11:BY11"/>
    <mergeCell ref="I17:AO17"/>
    <mergeCell ref="I18:AO18"/>
    <mergeCell ref="I15:AO15"/>
    <mergeCell ref="A20:H20"/>
    <mergeCell ref="I20:AO20"/>
    <mergeCell ref="AP20:BD20"/>
    <mergeCell ref="A23:H24"/>
    <mergeCell ref="AP23:BD24"/>
    <mergeCell ref="BG25:BY25"/>
    <mergeCell ref="BG26:BY26"/>
    <mergeCell ref="BG27:BY27"/>
    <mergeCell ref="BG28:BY28"/>
    <mergeCell ref="BG23:BY24"/>
    <mergeCell ref="I22:AO22"/>
    <mergeCell ref="BG21:BY22"/>
    <mergeCell ref="BG29:BY30"/>
    <mergeCell ref="A12:H12"/>
    <mergeCell ref="I12:AO12"/>
    <mergeCell ref="AP12:BD12"/>
    <mergeCell ref="BF15:BF19"/>
    <mergeCell ref="BE15:BE19"/>
    <mergeCell ref="I58:AO58"/>
    <mergeCell ref="A61:H62"/>
    <mergeCell ref="BG61:BY62"/>
    <mergeCell ref="I62:AO62"/>
    <mergeCell ref="A63:H65"/>
    <mergeCell ref="AP63:BD65"/>
    <mergeCell ref="BG63:BY65"/>
    <mergeCell ref="I26:AO26"/>
    <mergeCell ref="I27:AO27"/>
    <mergeCell ref="I28:AO28"/>
    <mergeCell ref="I29:AO29"/>
    <mergeCell ref="AP34:BD34"/>
    <mergeCell ref="I31:AO31"/>
    <mergeCell ref="AP47:BD47"/>
    <mergeCell ref="I38:AO38"/>
    <mergeCell ref="A32:H32"/>
    <mergeCell ref="I32:AO32"/>
    <mergeCell ref="AP32:BD32"/>
    <mergeCell ref="A33:H33"/>
    <mergeCell ref="I33:AO33"/>
    <mergeCell ref="AP33:BD33"/>
    <mergeCell ref="A40:H40"/>
    <mergeCell ref="I40:AO40"/>
    <mergeCell ref="AP40:BD40"/>
    <mergeCell ref="BG48:BY48"/>
    <mergeCell ref="A66:H66"/>
    <mergeCell ref="AP66:BD66"/>
    <mergeCell ref="I63:AO63"/>
    <mergeCell ref="I64:AO64"/>
    <mergeCell ref="I65:AO65"/>
    <mergeCell ref="I66:AO66"/>
    <mergeCell ref="A59:H60"/>
    <mergeCell ref="A28:H28"/>
    <mergeCell ref="AP28:BD28"/>
    <mergeCell ref="A29:H30"/>
    <mergeCell ref="AP29:BD30"/>
    <mergeCell ref="AP39:BD39"/>
    <mergeCell ref="AP62:BD62"/>
    <mergeCell ref="I61:AO61"/>
    <mergeCell ref="AP61:BD61"/>
    <mergeCell ref="I60:AO60"/>
    <mergeCell ref="I59:AO59"/>
    <mergeCell ref="A37:H38"/>
    <mergeCell ref="AP37:BD38"/>
    <mergeCell ref="I37:AO37"/>
    <mergeCell ref="A31:H31"/>
    <mergeCell ref="AP31:BD31"/>
    <mergeCell ref="A34:H34"/>
    <mergeCell ref="I34:AO34"/>
    <mergeCell ref="BG96:BY96"/>
    <mergeCell ref="I95:AO95"/>
    <mergeCell ref="AP94:BD95"/>
    <mergeCell ref="I93:AO93"/>
    <mergeCell ref="I94:AO94"/>
    <mergeCell ref="AP93:BD93"/>
    <mergeCell ref="AP92:BD92"/>
    <mergeCell ref="BF86:BF87"/>
    <mergeCell ref="BE86:BE87"/>
    <mergeCell ref="BF89:BF91"/>
    <mergeCell ref="BE89:BE91"/>
    <mergeCell ref="BG93:BY93"/>
    <mergeCell ref="BG89:BY91"/>
    <mergeCell ref="BG102:BY106"/>
    <mergeCell ref="A96:H96"/>
    <mergeCell ref="I96:AO96"/>
    <mergeCell ref="AP96:BD96"/>
    <mergeCell ref="A99:H101"/>
    <mergeCell ref="AP99:BD101"/>
    <mergeCell ref="I106:AO106"/>
    <mergeCell ref="I105:AO105"/>
    <mergeCell ref="I103:AO103"/>
    <mergeCell ref="I104:AO104"/>
    <mergeCell ref="A102:H106"/>
    <mergeCell ref="AP102:BD106"/>
    <mergeCell ref="BF99:BF101"/>
    <mergeCell ref="BE99:BE101"/>
    <mergeCell ref="BF102:BF106"/>
    <mergeCell ref="BE102:BE106"/>
    <mergeCell ref="I102:AO102"/>
    <mergeCell ref="I101:AO101"/>
    <mergeCell ref="I100:AO100"/>
    <mergeCell ref="I99:AO99"/>
    <mergeCell ref="BG99:BY101"/>
    <mergeCell ref="A97:H97"/>
    <mergeCell ref="I97:AO97"/>
    <mergeCell ref="AP97:BD97"/>
    <mergeCell ref="BG82:BY83"/>
    <mergeCell ref="BG86:BY87"/>
    <mergeCell ref="BG84:BY84"/>
    <mergeCell ref="BG85:BY85"/>
    <mergeCell ref="I84:AO84"/>
    <mergeCell ref="BG92:BY92"/>
    <mergeCell ref="I91:AO91"/>
    <mergeCell ref="AP82:BD83"/>
    <mergeCell ref="BF82:BF83"/>
    <mergeCell ref="AP42:BD43"/>
    <mergeCell ref="I56:AO56"/>
    <mergeCell ref="I43:AO43"/>
    <mergeCell ref="I42:AO42"/>
    <mergeCell ref="A56:H58"/>
    <mergeCell ref="AP56:BD58"/>
    <mergeCell ref="A39:H39"/>
    <mergeCell ref="AP41:BD41"/>
    <mergeCell ref="A54:H54"/>
    <mergeCell ref="I54:AO54"/>
    <mergeCell ref="AP54:BD54"/>
    <mergeCell ref="A55:H55"/>
    <mergeCell ref="I55:AO55"/>
    <mergeCell ref="AP55:BD55"/>
    <mergeCell ref="I57:AO57"/>
    <mergeCell ref="AP49:BD49"/>
    <mergeCell ref="I49:AO49"/>
    <mergeCell ref="A47:H47"/>
    <mergeCell ref="BE21:BE22"/>
    <mergeCell ref="BF21:BF22"/>
    <mergeCell ref="BE23:BE24"/>
    <mergeCell ref="BF23:BF24"/>
    <mergeCell ref="A27:H27"/>
    <mergeCell ref="AP25:BD25"/>
    <mergeCell ref="A21:H22"/>
    <mergeCell ref="AP21:BD22"/>
    <mergeCell ref="I21:AO21"/>
    <mergeCell ref="A26:H26"/>
    <mergeCell ref="AP26:BD26"/>
    <mergeCell ref="A25:H25"/>
    <mergeCell ref="I25:AO25"/>
    <mergeCell ref="I30:AO30"/>
    <mergeCell ref="A41:H41"/>
    <mergeCell ref="I41:AO41"/>
    <mergeCell ref="A44:H46"/>
    <mergeCell ref="AP44:BD46"/>
    <mergeCell ref="I46:AO46"/>
    <mergeCell ref="I39:AO39"/>
    <mergeCell ref="I44:AO44"/>
    <mergeCell ref="I45:AO45"/>
    <mergeCell ref="A42:H43"/>
    <mergeCell ref="DF27:DU27"/>
    <mergeCell ref="DE61:DP61"/>
    <mergeCell ref="BG31:BY31"/>
    <mergeCell ref="BE63:BE65"/>
    <mergeCell ref="BF61:BF62"/>
    <mergeCell ref="BG42:BY43"/>
    <mergeCell ref="BG39:BY39"/>
    <mergeCell ref="BG47:BY47"/>
    <mergeCell ref="BG59:BY60"/>
    <mergeCell ref="BE61:BE62"/>
    <mergeCell ref="BE56:BE58"/>
    <mergeCell ref="BF56:BF58"/>
    <mergeCell ref="BE59:BE60"/>
    <mergeCell ref="BF59:BF60"/>
    <mergeCell ref="BG37:BY38"/>
    <mergeCell ref="BG34:BY34"/>
    <mergeCell ref="BG32:BY32"/>
    <mergeCell ref="BG33:BY33"/>
    <mergeCell ref="BG40:BY40"/>
    <mergeCell ref="BG51:BY51"/>
    <mergeCell ref="BG52:BY52"/>
    <mergeCell ref="BG53:BY53"/>
    <mergeCell ref="BG41:BY41"/>
    <mergeCell ref="BG54:BY54"/>
    <mergeCell ref="BG97:BY97"/>
    <mergeCell ref="A98:H98"/>
    <mergeCell ref="I98:AO98"/>
    <mergeCell ref="AP98:BD98"/>
    <mergeCell ref="BG98:BY98"/>
    <mergeCell ref="BG129:BX129"/>
    <mergeCell ref="BG55:BY55"/>
    <mergeCell ref="A51:H51"/>
    <mergeCell ref="I51:AO51"/>
    <mergeCell ref="AP51:BD51"/>
    <mergeCell ref="A52:H52"/>
    <mergeCell ref="I52:AO52"/>
    <mergeCell ref="AP52:BD52"/>
    <mergeCell ref="A53:H53"/>
    <mergeCell ref="I53:AO53"/>
    <mergeCell ref="AP53:BD53"/>
    <mergeCell ref="BG66:BY66"/>
    <mergeCell ref="BF63:BF65"/>
    <mergeCell ref="I69:AO69"/>
    <mergeCell ref="BG79:BY79"/>
    <mergeCell ref="A72:H72"/>
    <mergeCell ref="A89:H91"/>
    <mergeCell ref="AP89:BD91"/>
    <mergeCell ref="A93:H93"/>
  </mergeCells>
  <phoneticPr fontId="8" type="noConversion"/>
  <pageMargins left="0.55118110236220474" right="0.39370078740157483" top="0.78740157480314965" bottom="0.39370078740157483" header="0.27559055118110237" footer="0.27559055118110237"/>
  <pageSetup paperSize="9" scale="99" fitToHeight="2" orientation="portrait" r:id="rId1"/>
  <headerFooter alignWithMargins="0">
    <oddHeader>&amp;L&amp;"Tahoma,обычный"&amp;6Подготовлено с использованием системы ГАРАНТ</oddHeader>
  </headerFooter>
  <rowBreaks count="1" manualBreakCount="1">
    <brk id="62" max="7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DX100"/>
  <sheetViews>
    <sheetView workbookViewId="0">
      <pane ySplit="5325" topLeftCell="A68" activePane="bottomLeft"/>
      <selection activeCell="DB78" sqref="DB78:DW79"/>
      <selection pane="bottomLeft" activeCell="DB78" sqref="DB78:DW79"/>
    </sheetView>
  </sheetViews>
  <sheetFormatPr defaultColWidth="1.140625" defaultRowHeight="15.75"/>
  <cols>
    <col min="1" max="37" width="1.140625" style="1"/>
    <col min="38" max="38" width="2.5703125" style="1" customWidth="1"/>
    <col min="39" max="57" width="1.140625" style="1"/>
    <col min="58" max="101" width="0" style="1" hidden="1" customWidth="1"/>
    <col min="102" max="105" width="16.5703125" style="22" customWidth="1"/>
    <col min="106" max="109" width="1.140625" style="1"/>
    <col min="110" max="110" width="4.5703125" style="1" customWidth="1"/>
    <col min="111" max="112" width="1.140625" style="1"/>
    <col min="113" max="113" width="2.28515625" style="1" customWidth="1"/>
    <col min="114" max="124" width="1.140625" style="1"/>
    <col min="125" max="125" width="3.85546875" style="1" customWidth="1"/>
    <col min="126" max="126" width="3.28515625" style="1" customWidth="1"/>
    <col min="127" max="16384" width="1.140625" style="1"/>
  </cols>
  <sheetData>
    <row r="1" spans="1:128" s="2" customFormat="1" ht="11.25">
      <c r="DW1" s="3" t="s">
        <v>152</v>
      </c>
      <c r="DX1" s="3"/>
    </row>
    <row r="2" spans="1:128" s="2" customFormat="1" ht="11.25">
      <c r="DW2" s="3" t="s">
        <v>10</v>
      </c>
      <c r="DX2" s="3"/>
    </row>
    <row r="3" spans="1:128" s="2" customFormat="1" ht="11.25">
      <c r="DW3" s="3" t="s">
        <v>11</v>
      </c>
      <c r="DX3" s="3"/>
    </row>
    <row r="6" spans="1:128" s="9" customFormat="1" ht="18.75">
      <c r="A6" s="234" t="s">
        <v>153</v>
      </c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4"/>
      <c r="AL6" s="234"/>
      <c r="AM6" s="234"/>
      <c r="AN6" s="234"/>
      <c r="AO6" s="234"/>
      <c r="AP6" s="234"/>
      <c r="AQ6" s="234"/>
      <c r="AR6" s="234"/>
      <c r="AS6" s="234"/>
      <c r="AT6" s="234"/>
      <c r="AU6" s="234"/>
      <c r="AV6" s="234"/>
      <c r="AW6" s="234"/>
      <c r="AX6" s="234"/>
      <c r="AY6" s="234"/>
      <c r="AZ6" s="234"/>
      <c r="BA6" s="234"/>
      <c r="BB6" s="234"/>
      <c r="BC6" s="234"/>
      <c r="BD6" s="234"/>
      <c r="BE6" s="234"/>
      <c r="BF6" s="234"/>
      <c r="BG6" s="234"/>
      <c r="BH6" s="234"/>
      <c r="BI6" s="234"/>
      <c r="BJ6" s="234"/>
      <c r="BK6" s="234"/>
      <c r="BL6" s="234"/>
      <c r="BM6" s="234"/>
      <c r="BN6" s="234"/>
      <c r="BO6" s="234"/>
      <c r="BP6" s="234"/>
      <c r="BQ6" s="234"/>
      <c r="BR6" s="234"/>
      <c r="BS6" s="234"/>
      <c r="BT6" s="234"/>
      <c r="BU6" s="234"/>
      <c r="BV6" s="234"/>
      <c r="BW6" s="234"/>
      <c r="BX6" s="234"/>
      <c r="BY6" s="234"/>
      <c r="BZ6" s="234"/>
      <c r="CA6" s="234"/>
      <c r="CB6" s="234"/>
      <c r="CC6" s="234"/>
      <c r="CD6" s="234"/>
      <c r="CE6" s="234"/>
      <c r="CF6" s="234"/>
      <c r="CG6" s="234"/>
      <c r="CH6" s="234"/>
      <c r="CI6" s="234"/>
      <c r="CJ6" s="234"/>
      <c r="CK6" s="234"/>
      <c r="CL6" s="234"/>
      <c r="CM6" s="234"/>
      <c r="CN6" s="234"/>
      <c r="CO6" s="234"/>
      <c r="CP6" s="234"/>
      <c r="CQ6" s="234"/>
      <c r="CR6" s="234"/>
      <c r="CS6" s="234"/>
      <c r="CT6" s="234"/>
      <c r="CU6" s="234"/>
      <c r="CV6" s="234"/>
      <c r="CW6" s="234"/>
      <c r="CX6" s="234"/>
      <c r="CY6" s="234"/>
      <c r="CZ6" s="234"/>
      <c r="DA6" s="234"/>
      <c r="DB6" s="234"/>
      <c r="DC6" s="234"/>
      <c r="DD6" s="234"/>
      <c r="DE6" s="234"/>
      <c r="DF6" s="234"/>
      <c r="DG6" s="234"/>
      <c r="DH6" s="234"/>
      <c r="DI6" s="234"/>
      <c r="DJ6" s="234"/>
      <c r="DK6" s="234"/>
      <c r="DL6" s="234"/>
      <c r="DM6" s="234"/>
      <c r="DN6" s="234"/>
      <c r="DO6" s="234"/>
      <c r="DP6" s="234"/>
      <c r="DQ6" s="234"/>
      <c r="DR6" s="234"/>
      <c r="DS6" s="234"/>
      <c r="DT6" s="234"/>
      <c r="DU6" s="234"/>
      <c r="DV6" s="234"/>
      <c r="DW6" s="234"/>
    </row>
    <row r="7" spans="1:128" s="12" customFormat="1" ht="18.75">
      <c r="CX7" s="20"/>
      <c r="CY7" s="20"/>
      <c r="CZ7" s="20"/>
      <c r="DA7" s="20"/>
    </row>
    <row r="8" spans="1:128" s="12" customFormat="1" ht="18.75">
      <c r="A8" s="234" t="s">
        <v>241</v>
      </c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34"/>
      <c r="AM8" s="234"/>
      <c r="AN8" s="234"/>
      <c r="AO8" s="234"/>
      <c r="AP8" s="234"/>
      <c r="AQ8" s="234"/>
      <c r="AR8" s="234"/>
      <c r="AS8" s="234"/>
      <c r="AT8" s="234"/>
      <c r="AU8" s="234"/>
      <c r="AV8" s="234"/>
      <c r="AW8" s="234"/>
      <c r="AX8" s="234"/>
      <c r="AY8" s="234"/>
      <c r="AZ8" s="234"/>
      <c r="BA8" s="234"/>
      <c r="BB8" s="234"/>
      <c r="BC8" s="234"/>
      <c r="BD8" s="234"/>
      <c r="BE8" s="234"/>
      <c r="BF8" s="234"/>
      <c r="BG8" s="234"/>
      <c r="BH8" s="234"/>
      <c r="BI8" s="234"/>
      <c r="BJ8" s="234"/>
      <c r="BK8" s="234"/>
      <c r="BL8" s="234"/>
      <c r="BM8" s="234"/>
      <c r="BN8" s="234"/>
      <c r="BO8" s="234"/>
      <c r="BP8" s="234"/>
      <c r="BQ8" s="234"/>
      <c r="BR8" s="234"/>
      <c r="BS8" s="234"/>
      <c r="BT8" s="234"/>
      <c r="BU8" s="234"/>
      <c r="BV8" s="234"/>
      <c r="BW8" s="234"/>
      <c r="BX8" s="234"/>
      <c r="BY8" s="234"/>
      <c r="BZ8" s="234"/>
      <c r="CA8" s="234"/>
      <c r="CB8" s="234"/>
      <c r="CC8" s="234"/>
      <c r="CD8" s="234"/>
      <c r="CE8" s="234"/>
      <c r="CF8" s="234"/>
      <c r="CG8" s="234"/>
      <c r="CH8" s="234"/>
      <c r="CI8" s="234"/>
      <c r="CJ8" s="234"/>
      <c r="CK8" s="234"/>
      <c r="CL8" s="234"/>
      <c r="CM8" s="234"/>
      <c r="CN8" s="234"/>
      <c r="CO8" s="234"/>
      <c r="CP8" s="234"/>
      <c r="CQ8" s="234"/>
      <c r="CR8" s="234"/>
      <c r="CS8" s="234"/>
      <c r="CT8" s="234"/>
      <c r="CU8" s="234"/>
      <c r="CV8" s="234"/>
      <c r="CW8" s="234"/>
      <c r="CX8" s="234"/>
      <c r="CY8" s="234"/>
      <c r="CZ8" s="234"/>
      <c r="DA8" s="234"/>
      <c r="DB8" s="234"/>
      <c r="DC8" s="234"/>
      <c r="DD8" s="234"/>
      <c r="DE8" s="234"/>
      <c r="DF8" s="234"/>
      <c r="DG8" s="234"/>
      <c r="DH8" s="234"/>
      <c r="DI8" s="234"/>
      <c r="DJ8" s="234"/>
      <c r="DK8" s="234"/>
      <c r="DL8" s="234"/>
      <c r="DM8" s="234"/>
      <c r="DN8" s="234"/>
      <c r="DO8" s="234"/>
      <c r="DP8" s="234"/>
      <c r="DQ8" s="234"/>
      <c r="DR8" s="234"/>
      <c r="DS8" s="234"/>
      <c r="DT8" s="234"/>
      <c r="DU8" s="234"/>
      <c r="DV8" s="234"/>
      <c r="DW8" s="234"/>
    </row>
    <row r="9" spans="1:128" s="15" customFormat="1" ht="18.7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21"/>
      <c r="CY9" s="21"/>
      <c r="CZ9" s="21"/>
      <c r="DA9" s="21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</row>
    <row r="10" spans="1:128" s="15" customFormat="1" ht="18.75">
      <c r="A10" s="234" t="s">
        <v>250</v>
      </c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  <c r="BC10" s="234"/>
      <c r="BD10" s="234"/>
      <c r="BE10" s="234"/>
      <c r="BF10" s="234"/>
      <c r="BG10" s="234"/>
      <c r="BH10" s="234"/>
      <c r="BI10" s="234"/>
      <c r="BJ10" s="234"/>
      <c r="BK10" s="234"/>
      <c r="BL10" s="234"/>
      <c r="BM10" s="234"/>
      <c r="BN10" s="234"/>
      <c r="BO10" s="234"/>
      <c r="BP10" s="234"/>
      <c r="BQ10" s="234"/>
      <c r="BR10" s="234"/>
      <c r="BS10" s="234"/>
      <c r="BT10" s="234"/>
      <c r="BU10" s="234"/>
      <c r="BV10" s="234"/>
      <c r="BW10" s="234"/>
      <c r="BX10" s="234"/>
      <c r="BY10" s="234"/>
      <c r="BZ10" s="234"/>
      <c r="CA10" s="234"/>
      <c r="CB10" s="234"/>
      <c r="CC10" s="234"/>
      <c r="CD10" s="234"/>
      <c r="CE10" s="234"/>
      <c r="CF10" s="234"/>
      <c r="CG10" s="234"/>
      <c r="CH10" s="234"/>
      <c r="CI10" s="234"/>
      <c r="CJ10" s="234"/>
      <c r="CK10" s="234"/>
      <c r="CL10" s="234"/>
      <c r="CM10" s="234"/>
      <c r="CN10" s="234"/>
      <c r="CO10" s="234"/>
      <c r="CP10" s="234"/>
      <c r="CQ10" s="234"/>
      <c r="CR10" s="234"/>
      <c r="CS10" s="234"/>
      <c r="CT10" s="234"/>
      <c r="CU10" s="234"/>
      <c r="CV10" s="234"/>
      <c r="CW10" s="234"/>
      <c r="CX10" s="234"/>
      <c r="CY10" s="234"/>
      <c r="CZ10" s="234"/>
      <c r="DA10" s="234"/>
      <c r="DB10" s="234"/>
      <c r="DC10" s="234"/>
      <c r="DD10" s="234"/>
      <c r="DE10" s="234"/>
      <c r="DF10" s="234"/>
      <c r="DG10" s="234"/>
      <c r="DH10" s="234"/>
      <c r="DI10" s="234"/>
      <c r="DJ10" s="234"/>
      <c r="DK10" s="234"/>
      <c r="DL10" s="234"/>
      <c r="DM10" s="234"/>
      <c r="DN10" s="234"/>
      <c r="DO10" s="234"/>
      <c r="DP10" s="234"/>
      <c r="DQ10" s="234"/>
      <c r="DR10" s="234"/>
      <c r="DS10" s="234"/>
      <c r="DT10" s="234"/>
      <c r="DU10" s="234"/>
      <c r="DV10" s="234"/>
      <c r="DW10" s="234"/>
    </row>
    <row r="12" spans="1:128">
      <c r="A12" s="235" t="s">
        <v>23</v>
      </c>
      <c r="B12" s="236"/>
      <c r="C12" s="236"/>
      <c r="D12" s="236"/>
      <c r="E12" s="236"/>
      <c r="F12" s="236"/>
      <c r="G12" s="236"/>
      <c r="H12" s="237"/>
      <c r="I12" s="235" t="s">
        <v>25</v>
      </c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6"/>
      <c r="Y12" s="236"/>
      <c r="Z12" s="236"/>
      <c r="AA12" s="236"/>
      <c r="AB12" s="236"/>
      <c r="AC12" s="236"/>
      <c r="AD12" s="236"/>
      <c r="AE12" s="236"/>
      <c r="AF12" s="236"/>
      <c r="AG12" s="236"/>
      <c r="AH12" s="236"/>
      <c r="AI12" s="236"/>
      <c r="AJ12" s="236"/>
      <c r="AK12" s="236"/>
      <c r="AL12" s="236"/>
      <c r="AM12" s="236"/>
      <c r="AN12" s="236"/>
      <c r="AO12" s="237"/>
      <c r="AP12" s="235" t="s">
        <v>26</v>
      </c>
      <c r="AQ12" s="236"/>
      <c r="AR12" s="236"/>
      <c r="AS12" s="236"/>
      <c r="AT12" s="236"/>
      <c r="AU12" s="236"/>
      <c r="AV12" s="236"/>
      <c r="AW12" s="236"/>
      <c r="AX12" s="236"/>
      <c r="AY12" s="236"/>
      <c r="AZ12" s="236"/>
      <c r="BA12" s="236"/>
      <c r="BB12" s="236"/>
      <c r="BC12" s="236"/>
      <c r="BD12" s="236"/>
      <c r="BE12" s="237"/>
      <c r="BF12" s="235" t="s">
        <v>28</v>
      </c>
      <c r="BG12" s="236"/>
      <c r="BH12" s="236"/>
      <c r="BI12" s="236"/>
      <c r="BJ12" s="236"/>
      <c r="BK12" s="236"/>
      <c r="BL12" s="236"/>
      <c r="BM12" s="236"/>
      <c r="BN12" s="236"/>
      <c r="BO12" s="236"/>
      <c r="BP12" s="236"/>
      <c r="BQ12" s="236"/>
      <c r="BR12" s="236"/>
      <c r="BS12" s="236"/>
      <c r="BT12" s="236"/>
      <c r="BU12" s="236"/>
      <c r="BV12" s="236"/>
      <c r="BW12" s="236"/>
      <c r="BX12" s="236"/>
      <c r="BY12" s="236"/>
      <c r="BZ12" s="236"/>
      <c r="CA12" s="237"/>
      <c r="CB12" s="235" t="s">
        <v>33</v>
      </c>
      <c r="CC12" s="236"/>
      <c r="CD12" s="236"/>
      <c r="CE12" s="236"/>
      <c r="CF12" s="236"/>
      <c r="CG12" s="236"/>
      <c r="CH12" s="236"/>
      <c r="CI12" s="236"/>
      <c r="CJ12" s="236"/>
      <c r="CK12" s="236"/>
      <c r="CL12" s="236"/>
      <c r="CM12" s="236"/>
      <c r="CN12" s="236"/>
      <c r="CO12" s="236"/>
      <c r="CP12" s="236"/>
      <c r="CQ12" s="236"/>
      <c r="CR12" s="236"/>
      <c r="CS12" s="236"/>
      <c r="CT12" s="236"/>
      <c r="CU12" s="236"/>
      <c r="CV12" s="236"/>
      <c r="CW12" s="237"/>
      <c r="CX12" s="215" t="s">
        <v>253</v>
      </c>
      <c r="CY12" s="215"/>
      <c r="CZ12" s="216" t="s">
        <v>252</v>
      </c>
      <c r="DA12" s="217"/>
      <c r="DB12" s="235" t="s">
        <v>31</v>
      </c>
      <c r="DC12" s="236"/>
      <c r="DD12" s="236"/>
      <c r="DE12" s="236"/>
      <c r="DF12" s="236"/>
      <c r="DG12" s="236"/>
      <c r="DH12" s="236"/>
      <c r="DI12" s="236"/>
      <c r="DJ12" s="236"/>
      <c r="DK12" s="236"/>
      <c r="DL12" s="236"/>
      <c r="DM12" s="236"/>
      <c r="DN12" s="236"/>
      <c r="DO12" s="236"/>
      <c r="DP12" s="236"/>
      <c r="DQ12" s="236"/>
      <c r="DR12" s="236"/>
      <c r="DS12" s="236"/>
      <c r="DT12" s="236"/>
      <c r="DU12" s="236"/>
      <c r="DV12" s="236"/>
      <c r="DW12" s="237"/>
    </row>
    <row r="13" spans="1:128">
      <c r="A13" s="225" t="s">
        <v>24</v>
      </c>
      <c r="B13" s="226"/>
      <c r="C13" s="226"/>
      <c r="D13" s="226"/>
      <c r="E13" s="226"/>
      <c r="F13" s="226"/>
      <c r="G13" s="226"/>
      <c r="H13" s="227"/>
      <c r="I13" s="225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6"/>
      <c r="AD13" s="226"/>
      <c r="AE13" s="226"/>
      <c r="AF13" s="226"/>
      <c r="AG13" s="226"/>
      <c r="AH13" s="226"/>
      <c r="AI13" s="226"/>
      <c r="AJ13" s="226"/>
      <c r="AK13" s="226"/>
      <c r="AL13" s="226"/>
      <c r="AM13" s="226"/>
      <c r="AN13" s="226"/>
      <c r="AO13" s="227"/>
      <c r="AP13" s="225" t="s">
        <v>27</v>
      </c>
      <c r="AQ13" s="226"/>
      <c r="AR13" s="226"/>
      <c r="AS13" s="226"/>
      <c r="AT13" s="226"/>
      <c r="AU13" s="226"/>
      <c r="AV13" s="226"/>
      <c r="AW13" s="226"/>
      <c r="AX13" s="226"/>
      <c r="AY13" s="226"/>
      <c r="AZ13" s="226"/>
      <c r="BA13" s="226"/>
      <c r="BB13" s="226"/>
      <c r="BC13" s="226"/>
      <c r="BD13" s="226"/>
      <c r="BE13" s="227"/>
      <c r="BF13" s="225" t="s">
        <v>29</v>
      </c>
      <c r="BG13" s="226"/>
      <c r="BH13" s="226"/>
      <c r="BI13" s="226"/>
      <c r="BJ13" s="226"/>
      <c r="BK13" s="226"/>
      <c r="BL13" s="226"/>
      <c r="BM13" s="226"/>
      <c r="BN13" s="226"/>
      <c r="BO13" s="226"/>
      <c r="BP13" s="226"/>
      <c r="BQ13" s="226"/>
      <c r="BR13" s="226"/>
      <c r="BS13" s="226"/>
      <c r="BT13" s="226"/>
      <c r="BU13" s="226"/>
      <c r="BV13" s="226"/>
      <c r="BW13" s="226"/>
      <c r="BX13" s="226"/>
      <c r="BY13" s="226"/>
      <c r="BZ13" s="226"/>
      <c r="CA13" s="227"/>
      <c r="CB13" s="225" t="s">
        <v>34</v>
      </c>
      <c r="CC13" s="226"/>
      <c r="CD13" s="226"/>
      <c r="CE13" s="226"/>
      <c r="CF13" s="226"/>
      <c r="CG13" s="226"/>
      <c r="CH13" s="226"/>
      <c r="CI13" s="226"/>
      <c r="CJ13" s="226"/>
      <c r="CK13" s="226"/>
      <c r="CL13" s="226"/>
      <c r="CM13" s="226"/>
      <c r="CN13" s="226"/>
      <c r="CO13" s="226"/>
      <c r="CP13" s="226"/>
      <c r="CQ13" s="226"/>
      <c r="CR13" s="226"/>
      <c r="CS13" s="226"/>
      <c r="CT13" s="226"/>
      <c r="CU13" s="226"/>
      <c r="CV13" s="226"/>
      <c r="CW13" s="227"/>
      <c r="CX13" s="215"/>
      <c r="CY13" s="215"/>
      <c r="CZ13" s="218"/>
      <c r="DA13" s="219"/>
      <c r="DB13" s="225" t="s">
        <v>32</v>
      </c>
      <c r="DC13" s="226"/>
      <c r="DD13" s="226"/>
      <c r="DE13" s="226"/>
      <c r="DF13" s="226"/>
      <c r="DG13" s="226"/>
      <c r="DH13" s="226"/>
      <c r="DI13" s="226"/>
      <c r="DJ13" s="226"/>
      <c r="DK13" s="226"/>
      <c r="DL13" s="226"/>
      <c r="DM13" s="226"/>
      <c r="DN13" s="226"/>
      <c r="DO13" s="226"/>
      <c r="DP13" s="226"/>
      <c r="DQ13" s="226"/>
      <c r="DR13" s="226"/>
      <c r="DS13" s="226"/>
      <c r="DT13" s="226"/>
      <c r="DU13" s="226"/>
      <c r="DV13" s="226"/>
      <c r="DW13" s="227"/>
    </row>
    <row r="14" spans="1:128" ht="15.75" customHeight="1">
      <c r="A14" s="225"/>
      <c r="B14" s="226"/>
      <c r="C14" s="226"/>
      <c r="D14" s="226"/>
      <c r="E14" s="226"/>
      <c r="F14" s="226"/>
      <c r="G14" s="226"/>
      <c r="H14" s="227"/>
      <c r="I14" s="225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26"/>
      <c r="AK14" s="226"/>
      <c r="AL14" s="226"/>
      <c r="AM14" s="226"/>
      <c r="AN14" s="226"/>
      <c r="AO14" s="227"/>
      <c r="AP14" s="225"/>
      <c r="AQ14" s="226"/>
      <c r="AR14" s="226"/>
      <c r="AS14" s="226"/>
      <c r="AT14" s="226"/>
      <c r="AU14" s="226"/>
      <c r="AV14" s="226"/>
      <c r="AW14" s="226"/>
      <c r="AX14" s="226"/>
      <c r="AY14" s="226"/>
      <c r="AZ14" s="226"/>
      <c r="BA14" s="226"/>
      <c r="BB14" s="226"/>
      <c r="BC14" s="226"/>
      <c r="BD14" s="226"/>
      <c r="BE14" s="227"/>
      <c r="BF14" s="225" t="s">
        <v>30</v>
      </c>
      <c r="BG14" s="226"/>
      <c r="BH14" s="226"/>
      <c r="BI14" s="226"/>
      <c r="BJ14" s="226"/>
      <c r="BK14" s="226"/>
      <c r="BL14" s="226"/>
      <c r="BM14" s="226"/>
      <c r="BN14" s="226"/>
      <c r="BO14" s="226"/>
      <c r="BP14" s="226"/>
      <c r="BQ14" s="226"/>
      <c r="BR14" s="226"/>
      <c r="BS14" s="226"/>
      <c r="BT14" s="226"/>
      <c r="BU14" s="226"/>
      <c r="BV14" s="226"/>
      <c r="BW14" s="226"/>
      <c r="BX14" s="226"/>
      <c r="BY14" s="226"/>
      <c r="BZ14" s="226"/>
      <c r="CA14" s="227"/>
      <c r="CB14" s="225" t="s">
        <v>64</v>
      </c>
      <c r="CC14" s="226"/>
      <c r="CD14" s="226"/>
      <c r="CE14" s="226"/>
      <c r="CF14" s="226"/>
      <c r="CG14" s="226"/>
      <c r="CH14" s="226"/>
      <c r="CI14" s="226"/>
      <c r="CJ14" s="226"/>
      <c r="CK14" s="226"/>
      <c r="CL14" s="226"/>
      <c r="CM14" s="226"/>
      <c r="CN14" s="226"/>
      <c r="CO14" s="226"/>
      <c r="CP14" s="226"/>
      <c r="CQ14" s="226"/>
      <c r="CR14" s="226"/>
      <c r="CS14" s="226"/>
      <c r="CT14" s="226"/>
      <c r="CU14" s="226"/>
      <c r="CV14" s="226"/>
      <c r="CW14" s="227"/>
      <c r="CX14" s="215"/>
      <c r="CY14" s="215"/>
      <c r="CZ14" s="220"/>
      <c r="DA14" s="221"/>
      <c r="DB14" s="225" t="s">
        <v>268</v>
      </c>
      <c r="DC14" s="226"/>
      <c r="DD14" s="226"/>
      <c r="DE14" s="226"/>
      <c r="DF14" s="226"/>
      <c r="DG14" s="226"/>
      <c r="DH14" s="226"/>
      <c r="DI14" s="226"/>
      <c r="DJ14" s="226"/>
      <c r="DK14" s="226"/>
      <c r="DL14" s="226"/>
      <c r="DM14" s="226"/>
      <c r="DN14" s="226"/>
      <c r="DO14" s="226"/>
      <c r="DP14" s="226"/>
      <c r="DQ14" s="226"/>
      <c r="DR14" s="226"/>
      <c r="DS14" s="226"/>
      <c r="DT14" s="226"/>
      <c r="DU14" s="226"/>
      <c r="DV14" s="226"/>
      <c r="DW14" s="227"/>
    </row>
    <row r="15" spans="1:128" s="11" customFormat="1">
      <c r="A15" s="222"/>
      <c r="B15" s="223"/>
      <c r="C15" s="223"/>
      <c r="D15" s="223"/>
      <c r="E15" s="223"/>
      <c r="F15" s="223"/>
      <c r="G15" s="223"/>
      <c r="H15" s="224"/>
      <c r="I15" s="228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29"/>
      <c r="AL15" s="229"/>
      <c r="AM15" s="229"/>
      <c r="AN15" s="229"/>
      <c r="AO15" s="230"/>
      <c r="AP15" s="222"/>
      <c r="AQ15" s="223"/>
      <c r="AR15" s="223"/>
      <c r="AS15" s="223"/>
      <c r="AT15" s="223"/>
      <c r="AU15" s="223"/>
      <c r="AV15" s="223"/>
      <c r="AW15" s="223"/>
      <c r="AX15" s="223"/>
      <c r="AY15" s="223"/>
      <c r="AZ15" s="223"/>
      <c r="BA15" s="223"/>
      <c r="BB15" s="223"/>
      <c r="BC15" s="223"/>
      <c r="BD15" s="223"/>
      <c r="BE15" s="224"/>
      <c r="BF15" s="202" t="s">
        <v>154</v>
      </c>
      <c r="BG15" s="203"/>
      <c r="BH15" s="203"/>
      <c r="BI15" s="203"/>
      <c r="BJ15" s="203"/>
      <c r="BK15" s="203"/>
      <c r="BL15" s="203"/>
      <c r="BM15" s="203"/>
      <c r="BN15" s="203"/>
      <c r="BO15" s="203"/>
      <c r="BP15" s="204"/>
      <c r="BQ15" s="202" t="s">
        <v>156</v>
      </c>
      <c r="BR15" s="203"/>
      <c r="BS15" s="203"/>
      <c r="BT15" s="203"/>
      <c r="BU15" s="203"/>
      <c r="BV15" s="203"/>
      <c r="BW15" s="203"/>
      <c r="BX15" s="203"/>
      <c r="BY15" s="203"/>
      <c r="BZ15" s="203"/>
      <c r="CA15" s="204"/>
      <c r="CB15" s="202" t="s">
        <v>154</v>
      </c>
      <c r="CC15" s="203"/>
      <c r="CD15" s="203"/>
      <c r="CE15" s="203"/>
      <c r="CF15" s="203"/>
      <c r="CG15" s="203"/>
      <c r="CH15" s="203"/>
      <c r="CI15" s="203"/>
      <c r="CJ15" s="203"/>
      <c r="CK15" s="203"/>
      <c r="CL15" s="204"/>
      <c r="CM15" s="202" t="s">
        <v>156</v>
      </c>
      <c r="CN15" s="203"/>
      <c r="CO15" s="203"/>
      <c r="CP15" s="203"/>
      <c r="CQ15" s="203"/>
      <c r="CR15" s="203"/>
      <c r="CS15" s="203"/>
      <c r="CT15" s="203"/>
      <c r="CU15" s="203"/>
      <c r="CV15" s="203"/>
      <c r="CW15" s="204"/>
      <c r="CX15" s="19" t="s">
        <v>154</v>
      </c>
      <c r="CY15" s="24" t="s">
        <v>156</v>
      </c>
      <c r="CZ15" s="19" t="s">
        <v>154</v>
      </c>
      <c r="DA15" s="24" t="s">
        <v>156</v>
      </c>
      <c r="DB15" s="202" t="s">
        <v>154</v>
      </c>
      <c r="DC15" s="203"/>
      <c r="DD15" s="203"/>
      <c r="DE15" s="203"/>
      <c r="DF15" s="203"/>
      <c r="DG15" s="203"/>
      <c r="DH15" s="203"/>
      <c r="DI15" s="203"/>
      <c r="DJ15" s="203"/>
      <c r="DK15" s="203"/>
      <c r="DL15" s="204"/>
      <c r="DM15" s="202" t="s">
        <v>156</v>
      </c>
      <c r="DN15" s="203"/>
      <c r="DO15" s="203"/>
      <c r="DP15" s="203"/>
      <c r="DQ15" s="203"/>
      <c r="DR15" s="203"/>
      <c r="DS15" s="203"/>
      <c r="DT15" s="203"/>
      <c r="DU15" s="203"/>
      <c r="DV15" s="203"/>
      <c r="DW15" s="204"/>
    </row>
    <row r="16" spans="1:128">
      <c r="A16" s="206"/>
      <c r="B16" s="207"/>
      <c r="C16" s="207"/>
      <c r="D16" s="207"/>
      <c r="E16" s="207"/>
      <c r="F16" s="207"/>
      <c r="G16" s="207"/>
      <c r="H16" s="208"/>
      <c r="I16" s="231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2"/>
      <c r="AA16" s="232"/>
      <c r="AB16" s="232"/>
      <c r="AC16" s="232"/>
      <c r="AD16" s="232"/>
      <c r="AE16" s="232"/>
      <c r="AF16" s="232"/>
      <c r="AG16" s="232"/>
      <c r="AH16" s="232"/>
      <c r="AI16" s="232"/>
      <c r="AJ16" s="232"/>
      <c r="AK16" s="232"/>
      <c r="AL16" s="232"/>
      <c r="AM16" s="232"/>
      <c r="AN16" s="232"/>
      <c r="AO16" s="233"/>
      <c r="AP16" s="206"/>
      <c r="AQ16" s="207"/>
      <c r="AR16" s="207"/>
      <c r="AS16" s="207"/>
      <c r="AT16" s="207"/>
      <c r="AU16" s="207"/>
      <c r="AV16" s="207"/>
      <c r="AW16" s="207"/>
      <c r="AX16" s="207"/>
      <c r="AY16" s="207"/>
      <c r="AZ16" s="207"/>
      <c r="BA16" s="207"/>
      <c r="BB16" s="207"/>
      <c r="BC16" s="207"/>
      <c r="BD16" s="207"/>
      <c r="BE16" s="208"/>
      <c r="BF16" s="206" t="s">
        <v>155</v>
      </c>
      <c r="BG16" s="207"/>
      <c r="BH16" s="207"/>
      <c r="BI16" s="207"/>
      <c r="BJ16" s="207"/>
      <c r="BK16" s="207"/>
      <c r="BL16" s="207"/>
      <c r="BM16" s="207"/>
      <c r="BN16" s="207"/>
      <c r="BO16" s="207"/>
      <c r="BP16" s="208"/>
      <c r="BQ16" s="206" t="s">
        <v>155</v>
      </c>
      <c r="BR16" s="207"/>
      <c r="BS16" s="207"/>
      <c r="BT16" s="207"/>
      <c r="BU16" s="207"/>
      <c r="BV16" s="207"/>
      <c r="BW16" s="207"/>
      <c r="BX16" s="207"/>
      <c r="BY16" s="207"/>
      <c r="BZ16" s="207"/>
      <c r="CA16" s="208"/>
      <c r="CB16" s="206" t="s">
        <v>155</v>
      </c>
      <c r="CC16" s="207"/>
      <c r="CD16" s="207"/>
      <c r="CE16" s="207"/>
      <c r="CF16" s="207"/>
      <c r="CG16" s="207"/>
      <c r="CH16" s="207"/>
      <c r="CI16" s="207"/>
      <c r="CJ16" s="207"/>
      <c r="CK16" s="207"/>
      <c r="CL16" s="208"/>
      <c r="CM16" s="206" t="s">
        <v>155</v>
      </c>
      <c r="CN16" s="207"/>
      <c r="CO16" s="207"/>
      <c r="CP16" s="207"/>
      <c r="CQ16" s="207"/>
      <c r="CR16" s="207"/>
      <c r="CS16" s="207"/>
      <c r="CT16" s="207"/>
      <c r="CU16" s="207"/>
      <c r="CV16" s="207"/>
      <c r="CW16" s="208"/>
      <c r="CX16" s="18" t="s">
        <v>155</v>
      </c>
      <c r="CY16" s="25" t="s">
        <v>155</v>
      </c>
      <c r="CZ16" s="18" t="s">
        <v>155</v>
      </c>
      <c r="DA16" s="25" t="s">
        <v>155</v>
      </c>
      <c r="DB16" s="206" t="s">
        <v>155</v>
      </c>
      <c r="DC16" s="207"/>
      <c r="DD16" s="207"/>
      <c r="DE16" s="207"/>
      <c r="DF16" s="207"/>
      <c r="DG16" s="207"/>
      <c r="DH16" s="207"/>
      <c r="DI16" s="207"/>
      <c r="DJ16" s="207"/>
      <c r="DK16" s="207"/>
      <c r="DL16" s="208"/>
      <c r="DM16" s="206" t="s">
        <v>155</v>
      </c>
      <c r="DN16" s="207"/>
      <c r="DO16" s="207"/>
      <c r="DP16" s="207"/>
      <c r="DQ16" s="207"/>
      <c r="DR16" s="207"/>
      <c r="DS16" s="207"/>
      <c r="DT16" s="207"/>
      <c r="DU16" s="207"/>
      <c r="DV16" s="207"/>
      <c r="DW16" s="208"/>
    </row>
    <row r="17" spans="1:127">
      <c r="A17" s="190" t="s">
        <v>35</v>
      </c>
      <c r="B17" s="190"/>
      <c r="C17" s="190"/>
      <c r="D17" s="190"/>
      <c r="E17" s="190"/>
      <c r="F17" s="190"/>
      <c r="G17" s="190"/>
      <c r="H17" s="190"/>
      <c r="I17" s="192" t="s">
        <v>157</v>
      </c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0"/>
      <c r="AQ17" s="190"/>
      <c r="AR17" s="190"/>
      <c r="AS17" s="190"/>
      <c r="AT17" s="190"/>
      <c r="AU17" s="190"/>
      <c r="AV17" s="190"/>
      <c r="AW17" s="190"/>
      <c r="AX17" s="190"/>
      <c r="AY17" s="190"/>
      <c r="AZ17" s="190"/>
      <c r="BA17" s="190"/>
      <c r="BB17" s="190"/>
      <c r="BC17" s="190"/>
      <c r="BD17" s="190"/>
      <c r="BE17" s="190"/>
      <c r="BF17" s="191"/>
      <c r="BG17" s="191"/>
      <c r="BH17" s="191"/>
      <c r="BI17" s="191"/>
      <c r="BJ17" s="191"/>
      <c r="BK17" s="191"/>
      <c r="BL17" s="191"/>
      <c r="BM17" s="191"/>
      <c r="BN17" s="191"/>
      <c r="BO17" s="191"/>
      <c r="BP17" s="191"/>
      <c r="BQ17" s="191"/>
      <c r="BR17" s="191"/>
      <c r="BS17" s="191"/>
      <c r="BT17" s="191"/>
      <c r="BU17" s="191"/>
      <c r="BV17" s="191"/>
      <c r="BW17" s="191"/>
      <c r="BX17" s="191"/>
      <c r="BY17" s="191"/>
      <c r="BZ17" s="191"/>
      <c r="CA17" s="191"/>
      <c r="CB17" s="191"/>
      <c r="CC17" s="191"/>
      <c r="CD17" s="191"/>
      <c r="CE17" s="191"/>
      <c r="CF17" s="191"/>
      <c r="CG17" s="191"/>
      <c r="CH17" s="191"/>
      <c r="CI17" s="191"/>
      <c r="CJ17" s="191"/>
      <c r="CK17" s="191"/>
      <c r="CL17" s="191"/>
      <c r="CM17" s="191"/>
      <c r="CN17" s="191"/>
      <c r="CO17" s="191"/>
      <c r="CP17" s="191"/>
      <c r="CQ17" s="191"/>
      <c r="CR17" s="191"/>
      <c r="CS17" s="191"/>
      <c r="CT17" s="191"/>
      <c r="CU17" s="191"/>
      <c r="CV17" s="191"/>
      <c r="CW17" s="191"/>
      <c r="CX17" s="187"/>
      <c r="CY17" s="187"/>
      <c r="CZ17" s="187"/>
      <c r="DA17" s="187"/>
      <c r="DB17" s="191"/>
      <c r="DC17" s="191"/>
      <c r="DD17" s="191"/>
      <c r="DE17" s="191"/>
      <c r="DF17" s="191"/>
      <c r="DG17" s="191"/>
      <c r="DH17" s="191"/>
      <c r="DI17" s="191"/>
      <c r="DJ17" s="191"/>
      <c r="DK17" s="191"/>
      <c r="DL17" s="191"/>
      <c r="DM17" s="191"/>
      <c r="DN17" s="191"/>
      <c r="DO17" s="191"/>
      <c r="DP17" s="191"/>
      <c r="DQ17" s="191"/>
      <c r="DR17" s="191"/>
      <c r="DS17" s="191"/>
      <c r="DT17" s="191"/>
      <c r="DU17" s="191"/>
      <c r="DV17" s="191"/>
      <c r="DW17" s="191"/>
    </row>
    <row r="18" spans="1:127">
      <c r="A18" s="190"/>
      <c r="B18" s="190"/>
      <c r="C18" s="190"/>
      <c r="D18" s="190"/>
      <c r="E18" s="190"/>
      <c r="F18" s="190"/>
      <c r="G18" s="190"/>
      <c r="H18" s="190"/>
      <c r="I18" s="192" t="s">
        <v>158</v>
      </c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0"/>
      <c r="AQ18" s="190"/>
      <c r="AR18" s="190"/>
      <c r="AS18" s="190"/>
      <c r="AT18" s="190"/>
      <c r="AU18" s="190"/>
      <c r="AV18" s="190"/>
      <c r="AW18" s="190"/>
      <c r="AX18" s="190"/>
      <c r="AY18" s="190"/>
      <c r="AZ18" s="190"/>
      <c r="BA18" s="190"/>
      <c r="BB18" s="190"/>
      <c r="BC18" s="190"/>
      <c r="BD18" s="190"/>
      <c r="BE18" s="190"/>
      <c r="BF18" s="191"/>
      <c r="BG18" s="191"/>
      <c r="BH18" s="191"/>
      <c r="BI18" s="191"/>
      <c r="BJ18" s="191"/>
      <c r="BK18" s="191"/>
      <c r="BL18" s="191"/>
      <c r="BM18" s="191"/>
      <c r="BN18" s="191"/>
      <c r="BO18" s="191"/>
      <c r="BP18" s="191"/>
      <c r="BQ18" s="191"/>
      <c r="BR18" s="191"/>
      <c r="BS18" s="191"/>
      <c r="BT18" s="191"/>
      <c r="BU18" s="191"/>
      <c r="BV18" s="191"/>
      <c r="BW18" s="191"/>
      <c r="BX18" s="191"/>
      <c r="BY18" s="191"/>
      <c r="BZ18" s="191"/>
      <c r="CA18" s="191"/>
      <c r="CB18" s="191"/>
      <c r="CC18" s="191"/>
      <c r="CD18" s="191"/>
      <c r="CE18" s="191"/>
      <c r="CF18" s="191"/>
      <c r="CG18" s="191"/>
      <c r="CH18" s="191"/>
      <c r="CI18" s="191"/>
      <c r="CJ18" s="191"/>
      <c r="CK18" s="191"/>
      <c r="CL18" s="191"/>
      <c r="CM18" s="191"/>
      <c r="CN18" s="191"/>
      <c r="CO18" s="191"/>
      <c r="CP18" s="191"/>
      <c r="CQ18" s="191"/>
      <c r="CR18" s="191"/>
      <c r="CS18" s="191"/>
      <c r="CT18" s="191"/>
      <c r="CU18" s="191"/>
      <c r="CV18" s="191"/>
      <c r="CW18" s="191"/>
      <c r="CX18" s="189"/>
      <c r="CY18" s="189"/>
      <c r="CZ18" s="189"/>
      <c r="DA18" s="189"/>
      <c r="DB18" s="191"/>
      <c r="DC18" s="191"/>
      <c r="DD18" s="191"/>
      <c r="DE18" s="191"/>
      <c r="DF18" s="191"/>
      <c r="DG18" s="191"/>
      <c r="DH18" s="191"/>
      <c r="DI18" s="191"/>
      <c r="DJ18" s="191"/>
      <c r="DK18" s="191"/>
      <c r="DL18" s="191"/>
      <c r="DM18" s="191"/>
      <c r="DN18" s="191"/>
      <c r="DO18" s="191"/>
      <c r="DP18" s="191"/>
      <c r="DQ18" s="191"/>
      <c r="DR18" s="191"/>
      <c r="DS18" s="191"/>
      <c r="DT18" s="191"/>
      <c r="DU18" s="191"/>
      <c r="DV18" s="191"/>
      <c r="DW18" s="191"/>
    </row>
    <row r="19" spans="1:127">
      <c r="A19" s="190" t="s">
        <v>36</v>
      </c>
      <c r="B19" s="190"/>
      <c r="C19" s="190"/>
      <c r="D19" s="190"/>
      <c r="E19" s="190"/>
      <c r="F19" s="190"/>
      <c r="G19" s="190"/>
      <c r="H19" s="190"/>
      <c r="I19" s="192" t="s">
        <v>159</v>
      </c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205"/>
      <c r="AQ19" s="205"/>
      <c r="AR19" s="205"/>
      <c r="AS19" s="205"/>
      <c r="AT19" s="205"/>
      <c r="AU19" s="205"/>
      <c r="AV19" s="205"/>
      <c r="AW19" s="205"/>
      <c r="AX19" s="205"/>
      <c r="AY19" s="205"/>
      <c r="AZ19" s="205"/>
      <c r="BA19" s="205"/>
      <c r="BB19" s="205"/>
      <c r="BC19" s="205"/>
      <c r="BD19" s="205"/>
      <c r="BE19" s="205"/>
      <c r="BF19" s="191"/>
      <c r="BG19" s="191"/>
      <c r="BH19" s="191"/>
      <c r="BI19" s="191"/>
      <c r="BJ19" s="191"/>
      <c r="BK19" s="191"/>
      <c r="BL19" s="191"/>
      <c r="BM19" s="191"/>
      <c r="BN19" s="191"/>
      <c r="BO19" s="191"/>
      <c r="BP19" s="191"/>
      <c r="BQ19" s="191"/>
      <c r="BR19" s="191"/>
      <c r="BS19" s="191"/>
      <c r="BT19" s="191"/>
      <c r="BU19" s="191"/>
      <c r="BV19" s="191"/>
      <c r="BW19" s="191"/>
      <c r="BX19" s="191"/>
      <c r="BY19" s="191"/>
      <c r="BZ19" s="191"/>
      <c r="CA19" s="191"/>
      <c r="CB19" s="191"/>
      <c r="CC19" s="191"/>
      <c r="CD19" s="191"/>
      <c r="CE19" s="191"/>
      <c r="CF19" s="191"/>
      <c r="CG19" s="191"/>
      <c r="CH19" s="191"/>
      <c r="CI19" s="191"/>
      <c r="CJ19" s="191"/>
      <c r="CK19" s="191"/>
      <c r="CL19" s="191"/>
      <c r="CM19" s="191"/>
      <c r="CN19" s="191"/>
      <c r="CO19" s="191"/>
      <c r="CP19" s="191"/>
      <c r="CQ19" s="191"/>
      <c r="CR19" s="191"/>
      <c r="CS19" s="191"/>
      <c r="CT19" s="191"/>
      <c r="CU19" s="191"/>
      <c r="CV19" s="191"/>
      <c r="CW19" s="191"/>
      <c r="CX19" s="187"/>
      <c r="CY19" s="187"/>
      <c r="CZ19" s="187"/>
      <c r="DA19" s="187"/>
      <c r="DB19" s="191"/>
      <c r="DC19" s="191"/>
      <c r="DD19" s="191"/>
      <c r="DE19" s="191"/>
      <c r="DF19" s="191"/>
      <c r="DG19" s="191"/>
      <c r="DH19" s="191"/>
      <c r="DI19" s="191"/>
      <c r="DJ19" s="191"/>
      <c r="DK19" s="191"/>
      <c r="DL19" s="191"/>
      <c r="DM19" s="191"/>
      <c r="DN19" s="191"/>
      <c r="DO19" s="191"/>
      <c r="DP19" s="191"/>
      <c r="DQ19" s="191"/>
      <c r="DR19" s="191"/>
      <c r="DS19" s="191"/>
      <c r="DT19" s="191"/>
      <c r="DU19" s="191"/>
      <c r="DV19" s="191"/>
      <c r="DW19" s="191"/>
    </row>
    <row r="20" spans="1:127">
      <c r="A20" s="190"/>
      <c r="B20" s="190"/>
      <c r="C20" s="190"/>
      <c r="D20" s="190"/>
      <c r="E20" s="190"/>
      <c r="F20" s="190"/>
      <c r="G20" s="190"/>
      <c r="H20" s="190"/>
      <c r="I20" s="192" t="s">
        <v>160</v>
      </c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205"/>
      <c r="AQ20" s="205"/>
      <c r="AR20" s="205"/>
      <c r="AS20" s="205"/>
      <c r="AT20" s="205"/>
      <c r="AU20" s="205"/>
      <c r="AV20" s="205"/>
      <c r="AW20" s="205"/>
      <c r="AX20" s="205"/>
      <c r="AY20" s="205"/>
      <c r="AZ20" s="205"/>
      <c r="BA20" s="205"/>
      <c r="BB20" s="205"/>
      <c r="BC20" s="205"/>
      <c r="BD20" s="205"/>
      <c r="BE20" s="205"/>
      <c r="BF20" s="191"/>
      <c r="BG20" s="191"/>
      <c r="BH20" s="191"/>
      <c r="BI20" s="191"/>
      <c r="BJ20" s="191"/>
      <c r="BK20" s="191"/>
      <c r="BL20" s="191"/>
      <c r="BM20" s="191"/>
      <c r="BN20" s="191"/>
      <c r="BO20" s="191"/>
      <c r="BP20" s="191"/>
      <c r="BQ20" s="191"/>
      <c r="BR20" s="191"/>
      <c r="BS20" s="191"/>
      <c r="BT20" s="191"/>
      <c r="BU20" s="191"/>
      <c r="BV20" s="191"/>
      <c r="BW20" s="191"/>
      <c r="BX20" s="191"/>
      <c r="BY20" s="191"/>
      <c r="BZ20" s="191"/>
      <c r="CA20" s="191"/>
      <c r="CB20" s="191"/>
      <c r="CC20" s="191"/>
      <c r="CD20" s="191"/>
      <c r="CE20" s="191"/>
      <c r="CF20" s="191"/>
      <c r="CG20" s="191"/>
      <c r="CH20" s="191"/>
      <c r="CI20" s="191"/>
      <c r="CJ20" s="191"/>
      <c r="CK20" s="191"/>
      <c r="CL20" s="191"/>
      <c r="CM20" s="191"/>
      <c r="CN20" s="191"/>
      <c r="CO20" s="191"/>
      <c r="CP20" s="191"/>
      <c r="CQ20" s="191"/>
      <c r="CR20" s="191"/>
      <c r="CS20" s="191"/>
      <c r="CT20" s="191"/>
      <c r="CU20" s="191"/>
      <c r="CV20" s="191"/>
      <c r="CW20" s="191"/>
      <c r="CX20" s="189"/>
      <c r="CY20" s="189"/>
      <c r="CZ20" s="189"/>
      <c r="DA20" s="189"/>
      <c r="DB20" s="191"/>
      <c r="DC20" s="191"/>
      <c r="DD20" s="191"/>
      <c r="DE20" s="191"/>
      <c r="DF20" s="191"/>
      <c r="DG20" s="191"/>
      <c r="DH20" s="191"/>
      <c r="DI20" s="191"/>
      <c r="DJ20" s="191"/>
      <c r="DK20" s="191"/>
      <c r="DL20" s="191"/>
      <c r="DM20" s="191"/>
      <c r="DN20" s="191"/>
      <c r="DO20" s="191"/>
      <c r="DP20" s="191"/>
      <c r="DQ20" s="191"/>
      <c r="DR20" s="191"/>
      <c r="DS20" s="191"/>
      <c r="DT20" s="191"/>
      <c r="DU20" s="191"/>
      <c r="DV20" s="191"/>
      <c r="DW20" s="191"/>
    </row>
    <row r="21" spans="1:127">
      <c r="A21" s="190"/>
      <c r="B21" s="190"/>
      <c r="C21" s="190"/>
      <c r="D21" s="190"/>
      <c r="E21" s="190"/>
      <c r="F21" s="190"/>
      <c r="G21" s="190"/>
      <c r="H21" s="190"/>
      <c r="I21" s="192" t="s">
        <v>161</v>
      </c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0" t="s">
        <v>189</v>
      </c>
      <c r="AQ21" s="190"/>
      <c r="AR21" s="190"/>
      <c r="AS21" s="190"/>
      <c r="AT21" s="190"/>
      <c r="AU21" s="190"/>
      <c r="AV21" s="190"/>
      <c r="AW21" s="190"/>
      <c r="AX21" s="190"/>
      <c r="AY21" s="190"/>
      <c r="AZ21" s="190"/>
      <c r="BA21" s="190"/>
      <c r="BB21" s="190"/>
      <c r="BC21" s="190"/>
      <c r="BD21" s="190"/>
      <c r="BE21" s="190"/>
      <c r="BF21" s="191"/>
      <c r="BG21" s="191"/>
      <c r="BH21" s="191"/>
      <c r="BI21" s="191"/>
      <c r="BJ21" s="191"/>
      <c r="BK21" s="191"/>
      <c r="BL21" s="191"/>
      <c r="BM21" s="191"/>
      <c r="BN21" s="191"/>
      <c r="BO21" s="191"/>
      <c r="BP21" s="191"/>
      <c r="BQ21" s="191"/>
      <c r="BR21" s="191"/>
      <c r="BS21" s="191"/>
      <c r="BT21" s="191"/>
      <c r="BU21" s="191"/>
      <c r="BV21" s="191"/>
      <c r="BW21" s="191"/>
      <c r="BX21" s="191"/>
      <c r="BY21" s="191"/>
      <c r="BZ21" s="191"/>
      <c r="CA21" s="191"/>
      <c r="CB21" s="191"/>
      <c r="CC21" s="191"/>
      <c r="CD21" s="191"/>
      <c r="CE21" s="191"/>
      <c r="CF21" s="191"/>
      <c r="CG21" s="191"/>
      <c r="CH21" s="191"/>
      <c r="CI21" s="191"/>
      <c r="CJ21" s="191"/>
      <c r="CK21" s="191"/>
      <c r="CL21" s="191"/>
      <c r="CM21" s="191"/>
      <c r="CN21" s="191"/>
      <c r="CO21" s="191"/>
      <c r="CP21" s="191"/>
      <c r="CQ21" s="191"/>
      <c r="CR21" s="191"/>
      <c r="CS21" s="191"/>
      <c r="CT21" s="191"/>
      <c r="CU21" s="191"/>
      <c r="CV21" s="191"/>
      <c r="CW21" s="191"/>
      <c r="CX21" s="187"/>
      <c r="CY21" s="187"/>
      <c r="CZ21" s="187"/>
      <c r="DA21" s="187"/>
      <c r="DB21" s="191"/>
      <c r="DC21" s="191"/>
      <c r="DD21" s="191"/>
      <c r="DE21" s="191"/>
      <c r="DF21" s="191"/>
      <c r="DG21" s="191"/>
      <c r="DH21" s="191"/>
      <c r="DI21" s="191"/>
      <c r="DJ21" s="191"/>
      <c r="DK21" s="191"/>
      <c r="DL21" s="191"/>
      <c r="DM21" s="191"/>
      <c r="DN21" s="191"/>
      <c r="DO21" s="191"/>
      <c r="DP21" s="191"/>
      <c r="DQ21" s="191"/>
      <c r="DR21" s="191"/>
      <c r="DS21" s="191"/>
      <c r="DT21" s="191"/>
      <c r="DU21" s="191"/>
      <c r="DV21" s="191"/>
      <c r="DW21" s="191"/>
    </row>
    <row r="22" spans="1:127">
      <c r="A22" s="190"/>
      <c r="B22" s="190"/>
      <c r="C22" s="190"/>
      <c r="D22" s="190"/>
      <c r="E22" s="190"/>
      <c r="F22" s="190"/>
      <c r="G22" s="190"/>
      <c r="H22" s="190"/>
      <c r="I22" s="192" t="s">
        <v>162</v>
      </c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0"/>
      <c r="BA22" s="190"/>
      <c r="BB22" s="190"/>
      <c r="BC22" s="190"/>
      <c r="BD22" s="190"/>
      <c r="BE22" s="190"/>
      <c r="BF22" s="191"/>
      <c r="BG22" s="191"/>
      <c r="BH22" s="191"/>
      <c r="BI22" s="191"/>
      <c r="BJ22" s="191"/>
      <c r="BK22" s="191"/>
      <c r="BL22" s="191"/>
      <c r="BM22" s="191"/>
      <c r="BN22" s="191"/>
      <c r="BO22" s="191"/>
      <c r="BP22" s="191"/>
      <c r="BQ22" s="191"/>
      <c r="BR22" s="191"/>
      <c r="BS22" s="191"/>
      <c r="BT22" s="191"/>
      <c r="BU22" s="191"/>
      <c r="BV22" s="191"/>
      <c r="BW22" s="191"/>
      <c r="BX22" s="191"/>
      <c r="BY22" s="191"/>
      <c r="BZ22" s="191"/>
      <c r="CA22" s="191"/>
      <c r="CB22" s="191"/>
      <c r="CC22" s="191"/>
      <c r="CD22" s="191"/>
      <c r="CE22" s="191"/>
      <c r="CF22" s="191"/>
      <c r="CG22" s="191"/>
      <c r="CH22" s="191"/>
      <c r="CI22" s="191"/>
      <c r="CJ22" s="191"/>
      <c r="CK22" s="191"/>
      <c r="CL22" s="191"/>
      <c r="CM22" s="191"/>
      <c r="CN22" s="191"/>
      <c r="CO22" s="191"/>
      <c r="CP22" s="191"/>
      <c r="CQ22" s="191"/>
      <c r="CR22" s="191"/>
      <c r="CS22" s="191"/>
      <c r="CT22" s="191"/>
      <c r="CU22" s="191"/>
      <c r="CV22" s="191"/>
      <c r="CW22" s="191"/>
      <c r="CX22" s="188"/>
      <c r="CY22" s="188"/>
      <c r="CZ22" s="188"/>
      <c r="DA22" s="188"/>
      <c r="DB22" s="191"/>
      <c r="DC22" s="191"/>
      <c r="DD22" s="191"/>
      <c r="DE22" s="191"/>
      <c r="DF22" s="191"/>
      <c r="DG22" s="191"/>
      <c r="DH22" s="191"/>
      <c r="DI22" s="191"/>
      <c r="DJ22" s="191"/>
      <c r="DK22" s="191"/>
      <c r="DL22" s="191"/>
      <c r="DM22" s="191"/>
      <c r="DN22" s="191"/>
      <c r="DO22" s="191"/>
      <c r="DP22" s="191"/>
      <c r="DQ22" s="191"/>
      <c r="DR22" s="191"/>
      <c r="DS22" s="191"/>
      <c r="DT22" s="191"/>
      <c r="DU22" s="191"/>
      <c r="DV22" s="191"/>
      <c r="DW22" s="191"/>
    </row>
    <row r="23" spans="1:127">
      <c r="A23" s="190"/>
      <c r="B23" s="190"/>
      <c r="C23" s="190"/>
      <c r="D23" s="190"/>
      <c r="E23" s="190"/>
      <c r="F23" s="190"/>
      <c r="G23" s="190"/>
      <c r="H23" s="190"/>
      <c r="I23" s="192" t="s">
        <v>163</v>
      </c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0"/>
      <c r="AQ23" s="190"/>
      <c r="AR23" s="190"/>
      <c r="AS23" s="190"/>
      <c r="AT23" s="190"/>
      <c r="AU23" s="190"/>
      <c r="AV23" s="190"/>
      <c r="AW23" s="190"/>
      <c r="AX23" s="190"/>
      <c r="AY23" s="190"/>
      <c r="AZ23" s="190"/>
      <c r="BA23" s="190"/>
      <c r="BB23" s="190"/>
      <c r="BC23" s="190"/>
      <c r="BD23" s="190"/>
      <c r="BE23" s="190"/>
      <c r="BF23" s="191"/>
      <c r="BG23" s="191"/>
      <c r="BH23" s="191"/>
      <c r="BI23" s="191"/>
      <c r="BJ23" s="191"/>
      <c r="BK23" s="191"/>
      <c r="BL23" s="191"/>
      <c r="BM23" s="191"/>
      <c r="BN23" s="191"/>
      <c r="BO23" s="191"/>
      <c r="BP23" s="191"/>
      <c r="BQ23" s="191"/>
      <c r="BR23" s="191"/>
      <c r="BS23" s="191"/>
      <c r="BT23" s="191"/>
      <c r="BU23" s="191"/>
      <c r="BV23" s="191"/>
      <c r="BW23" s="191"/>
      <c r="BX23" s="191"/>
      <c r="BY23" s="191"/>
      <c r="BZ23" s="191"/>
      <c r="CA23" s="191"/>
      <c r="CB23" s="191"/>
      <c r="CC23" s="191"/>
      <c r="CD23" s="191"/>
      <c r="CE23" s="191"/>
      <c r="CF23" s="191"/>
      <c r="CG23" s="191"/>
      <c r="CH23" s="191"/>
      <c r="CI23" s="191"/>
      <c r="CJ23" s="191"/>
      <c r="CK23" s="191"/>
      <c r="CL23" s="191"/>
      <c r="CM23" s="191"/>
      <c r="CN23" s="191"/>
      <c r="CO23" s="191"/>
      <c r="CP23" s="191"/>
      <c r="CQ23" s="191"/>
      <c r="CR23" s="191"/>
      <c r="CS23" s="191"/>
      <c r="CT23" s="191"/>
      <c r="CU23" s="191"/>
      <c r="CV23" s="191"/>
      <c r="CW23" s="191"/>
      <c r="CX23" s="188"/>
      <c r="CY23" s="188"/>
      <c r="CZ23" s="188"/>
      <c r="DA23" s="188"/>
      <c r="DB23" s="191"/>
      <c r="DC23" s="191"/>
      <c r="DD23" s="191"/>
      <c r="DE23" s="191"/>
      <c r="DF23" s="191"/>
      <c r="DG23" s="191"/>
      <c r="DH23" s="191"/>
      <c r="DI23" s="191"/>
      <c r="DJ23" s="191"/>
      <c r="DK23" s="191"/>
      <c r="DL23" s="191"/>
      <c r="DM23" s="191"/>
      <c r="DN23" s="191"/>
      <c r="DO23" s="191"/>
      <c r="DP23" s="191"/>
      <c r="DQ23" s="191"/>
      <c r="DR23" s="191"/>
      <c r="DS23" s="191"/>
      <c r="DT23" s="191"/>
      <c r="DU23" s="191"/>
      <c r="DV23" s="191"/>
      <c r="DW23" s="191"/>
    </row>
    <row r="24" spans="1:127">
      <c r="A24" s="190"/>
      <c r="B24" s="190"/>
      <c r="C24" s="190"/>
      <c r="D24" s="190"/>
      <c r="E24" s="190"/>
      <c r="F24" s="190"/>
      <c r="G24" s="190"/>
      <c r="H24" s="190"/>
      <c r="I24" s="192" t="s">
        <v>164</v>
      </c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0"/>
      <c r="AQ24" s="190"/>
      <c r="AR24" s="190"/>
      <c r="AS24" s="190"/>
      <c r="AT24" s="190"/>
      <c r="AU24" s="190"/>
      <c r="AV24" s="190"/>
      <c r="AW24" s="190"/>
      <c r="AX24" s="190"/>
      <c r="AY24" s="190"/>
      <c r="AZ24" s="190"/>
      <c r="BA24" s="190"/>
      <c r="BB24" s="190"/>
      <c r="BC24" s="190"/>
      <c r="BD24" s="190"/>
      <c r="BE24" s="190"/>
      <c r="BF24" s="191"/>
      <c r="BG24" s="191"/>
      <c r="BH24" s="191"/>
      <c r="BI24" s="191"/>
      <c r="BJ24" s="191"/>
      <c r="BK24" s="191"/>
      <c r="BL24" s="191"/>
      <c r="BM24" s="191"/>
      <c r="BN24" s="191"/>
      <c r="BO24" s="191"/>
      <c r="BP24" s="191"/>
      <c r="BQ24" s="191"/>
      <c r="BR24" s="191"/>
      <c r="BS24" s="191"/>
      <c r="BT24" s="191"/>
      <c r="BU24" s="191"/>
      <c r="BV24" s="191"/>
      <c r="BW24" s="191"/>
      <c r="BX24" s="191"/>
      <c r="BY24" s="191"/>
      <c r="BZ24" s="191"/>
      <c r="CA24" s="191"/>
      <c r="CB24" s="191"/>
      <c r="CC24" s="191"/>
      <c r="CD24" s="191"/>
      <c r="CE24" s="191"/>
      <c r="CF24" s="191"/>
      <c r="CG24" s="191"/>
      <c r="CH24" s="191"/>
      <c r="CI24" s="191"/>
      <c r="CJ24" s="191"/>
      <c r="CK24" s="191"/>
      <c r="CL24" s="191"/>
      <c r="CM24" s="191"/>
      <c r="CN24" s="191"/>
      <c r="CO24" s="191"/>
      <c r="CP24" s="191"/>
      <c r="CQ24" s="191"/>
      <c r="CR24" s="191"/>
      <c r="CS24" s="191"/>
      <c r="CT24" s="191"/>
      <c r="CU24" s="191"/>
      <c r="CV24" s="191"/>
      <c r="CW24" s="191"/>
      <c r="CX24" s="188"/>
      <c r="CY24" s="188"/>
      <c r="CZ24" s="188"/>
      <c r="DA24" s="188"/>
      <c r="DB24" s="191"/>
      <c r="DC24" s="191"/>
      <c r="DD24" s="191"/>
      <c r="DE24" s="191"/>
      <c r="DF24" s="191"/>
      <c r="DG24" s="191"/>
      <c r="DH24" s="191"/>
      <c r="DI24" s="191"/>
      <c r="DJ24" s="191"/>
      <c r="DK24" s="191"/>
      <c r="DL24" s="191"/>
      <c r="DM24" s="191"/>
      <c r="DN24" s="191"/>
      <c r="DO24" s="191"/>
      <c r="DP24" s="191"/>
      <c r="DQ24" s="191"/>
      <c r="DR24" s="191"/>
      <c r="DS24" s="191"/>
      <c r="DT24" s="191"/>
      <c r="DU24" s="191"/>
      <c r="DV24" s="191"/>
      <c r="DW24" s="191"/>
    </row>
    <row r="25" spans="1:127">
      <c r="A25" s="190"/>
      <c r="B25" s="190"/>
      <c r="C25" s="190"/>
      <c r="D25" s="190"/>
      <c r="E25" s="190"/>
      <c r="F25" s="190"/>
      <c r="G25" s="190"/>
      <c r="H25" s="190"/>
      <c r="I25" s="192" t="s">
        <v>165</v>
      </c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0"/>
      <c r="AQ25" s="190"/>
      <c r="AR25" s="190"/>
      <c r="AS25" s="190"/>
      <c r="AT25" s="190"/>
      <c r="AU25" s="190"/>
      <c r="AV25" s="190"/>
      <c r="AW25" s="190"/>
      <c r="AX25" s="190"/>
      <c r="AY25" s="190"/>
      <c r="AZ25" s="190"/>
      <c r="BA25" s="190"/>
      <c r="BB25" s="190"/>
      <c r="BC25" s="190"/>
      <c r="BD25" s="190"/>
      <c r="BE25" s="190"/>
      <c r="BF25" s="191"/>
      <c r="BG25" s="191"/>
      <c r="BH25" s="191"/>
      <c r="BI25" s="191"/>
      <c r="BJ25" s="191"/>
      <c r="BK25" s="191"/>
      <c r="BL25" s="191"/>
      <c r="BM25" s="191"/>
      <c r="BN25" s="191"/>
      <c r="BO25" s="191"/>
      <c r="BP25" s="191"/>
      <c r="BQ25" s="191"/>
      <c r="BR25" s="191"/>
      <c r="BS25" s="191"/>
      <c r="BT25" s="191"/>
      <c r="BU25" s="191"/>
      <c r="BV25" s="191"/>
      <c r="BW25" s="191"/>
      <c r="BX25" s="191"/>
      <c r="BY25" s="191"/>
      <c r="BZ25" s="191"/>
      <c r="CA25" s="191"/>
      <c r="CB25" s="191"/>
      <c r="CC25" s="191"/>
      <c r="CD25" s="191"/>
      <c r="CE25" s="191"/>
      <c r="CF25" s="191"/>
      <c r="CG25" s="191"/>
      <c r="CH25" s="191"/>
      <c r="CI25" s="191"/>
      <c r="CJ25" s="191"/>
      <c r="CK25" s="191"/>
      <c r="CL25" s="191"/>
      <c r="CM25" s="191"/>
      <c r="CN25" s="191"/>
      <c r="CO25" s="191"/>
      <c r="CP25" s="191"/>
      <c r="CQ25" s="191"/>
      <c r="CR25" s="191"/>
      <c r="CS25" s="191"/>
      <c r="CT25" s="191"/>
      <c r="CU25" s="191"/>
      <c r="CV25" s="191"/>
      <c r="CW25" s="191"/>
      <c r="CX25" s="188"/>
      <c r="CY25" s="188"/>
      <c r="CZ25" s="188"/>
      <c r="DA25" s="188"/>
      <c r="DB25" s="191"/>
      <c r="DC25" s="191"/>
      <c r="DD25" s="191"/>
      <c r="DE25" s="191"/>
      <c r="DF25" s="191"/>
      <c r="DG25" s="191"/>
      <c r="DH25" s="191"/>
      <c r="DI25" s="191"/>
      <c r="DJ25" s="191"/>
      <c r="DK25" s="191"/>
      <c r="DL25" s="191"/>
      <c r="DM25" s="191"/>
      <c r="DN25" s="191"/>
      <c r="DO25" s="191"/>
      <c r="DP25" s="191"/>
      <c r="DQ25" s="191"/>
      <c r="DR25" s="191"/>
      <c r="DS25" s="191"/>
      <c r="DT25" s="191"/>
      <c r="DU25" s="191"/>
      <c r="DV25" s="191"/>
      <c r="DW25" s="191"/>
    </row>
    <row r="26" spans="1:127">
      <c r="A26" s="190"/>
      <c r="B26" s="190"/>
      <c r="C26" s="190"/>
      <c r="D26" s="190"/>
      <c r="E26" s="190"/>
      <c r="F26" s="190"/>
      <c r="G26" s="190"/>
      <c r="H26" s="190"/>
      <c r="I26" s="192" t="s">
        <v>166</v>
      </c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  <c r="AO26" s="192"/>
      <c r="AP26" s="190"/>
      <c r="AQ26" s="190"/>
      <c r="AR26" s="190"/>
      <c r="AS26" s="190"/>
      <c r="AT26" s="190"/>
      <c r="AU26" s="190"/>
      <c r="AV26" s="190"/>
      <c r="AW26" s="190"/>
      <c r="AX26" s="190"/>
      <c r="AY26" s="190"/>
      <c r="AZ26" s="190"/>
      <c r="BA26" s="190"/>
      <c r="BB26" s="190"/>
      <c r="BC26" s="190"/>
      <c r="BD26" s="190"/>
      <c r="BE26" s="190"/>
      <c r="BF26" s="191"/>
      <c r="BG26" s="191"/>
      <c r="BH26" s="191"/>
      <c r="BI26" s="191"/>
      <c r="BJ26" s="191"/>
      <c r="BK26" s="191"/>
      <c r="BL26" s="191"/>
      <c r="BM26" s="191"/>
      <c r="BN26" s="191"/>
      <c r="BO26" s="191"/>
      <c r="BP26" s="191"/>
      <c r="BQ26" s="191"/>
      <c r="BR26" s="191"/>
      <c r="BS26" s="191"/>
      <c r="BT26" s="191"/>
      <c r="BU26" s="191"/>
      <c r="BV26" s="191"/>
      <c r="BW26" s="191"/>
      <c r="BX26" s="191"/>
      <c r="BY26" s="191"/>
      <c r="BZ26" s="191"/>
      <c r="CA26" s="191"/>
      <c r="CB26" s="191"/>
      <c r="CC26" s="191"/>
      <c r="CD26" s="191"/>
      <c r="CE26" s="191"/>
      <c r="CF26" s="191"/>
      <c r="CG26" s="191"/>
      <c r="CH26" s="191"/>
      <c r="CI26" s="191"/>
      <c r="CJ26" s="191"/>
      <c r="CK26" s="191"/>
      <c r="CL26" s="191"/>
      <c r="CM26" s="191"/>
      <c r="CN26" s="191"/>
      <c r="CO26" s="191"/>
      <c r="CP26" s="191"/>
      <c r="CQ26" s="191"/>
      <c r="CR26" s="191"/>
      <c r="CS26" s="191"/>
      <c r="CT26" s="191"/>
      <c r="CU26" s="191"/>
      <c r="CV26" s="191"/>
      <c r="CW26" s="191"/>
      <c r="CX26" s="188"/>
      <c r="CY26" s="188"/>
      <c r="CZ26" s="188"/>
      <c r="DA26" s="188"/>
      <c r="DB26" s="191"/>
      <c r="DC26" s="191"/>
      <c r="DD26" s="191"/>
      <c r="DE26" s="191"/>
      <c r="DF26" s="191"/>
      <c r="DG26" s="191"/>
      <c r="DH26" s="191"/>
      <c r="DI26" s="191"/>
      <c r="DJ26" s="191"/>
      <c r="DK26" s="191"/>
      <c r="DL26" s="191"/>
      <c r="DM26" s="191"/>
      <c r="DN26" s="191"/>
      <c r="DO26" s="191"/>
      <c r="DP26" s="191"/>
      <c r="DQ26" s="191"/>
      <c r="DR26" s="191"/>
      <c r="DS26" s="191"/>
      <c r="DT26" s="191"/>
      <c r="DU26" s="191"/>
      <c r="DV26" s="191"/>
      <c r="DW26" s="191"/>
    </row>
    <row r="27" spans="1:127">
      <c r="A27" s="190"/>
      <c r="B27" s="190"/>
      <c r="C27" s="190"/>
      <c r="D27" s="190"/>
      <c r="E27" s="190"/>
      <c r="F27" s="190"/>
      <c r="G27" s="190"/>
      <c r="H27" s="190"/>
      <c r="I27" s="192" t="s">
        <v>167</v>
      </c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0"/>
      <c r="AQ27" s="190"/>
      <c r="AR27" s="190"/>
      <c r="AS27" s="190"/>
      <c r="AT27" s="190"/>
      <c r="AU27" s="190"/>
      <c r="AV27" s="190"/>
      <c r="AW27" s="190"/>
      <c r="AX27" s="190"/>
      <c r="AY27" s="190"/>
      <c r="AZ27" s="190"/>
      <c r="BA27" s="190"/>
      <c r="BB27" s="190"/>
      <c r="BC27" s="190"/>
      <c r="BD27" s="190"/>
      <c r="BE27" s="190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88"/>
      <c r="CY27" s="188"/>
      <c r="CZ27" s="188"/>
      <c r="DA27" s="188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1"/>
      <c r="DN27" s="191"/>
      <c r="DO27" s="191"/>
      <c r="DP27" s="191"/>
      <c r="DQ27" s="191"/>
      <c r="DR27" s="191"/>
      <c r="DS27" s="191"/>
      <c r="DT27" s="191"/>
      <c r="DU27" s="191"/>
      <c r="DV27" s="191"/>
      <c r="DW27" s="191"/>
    </row>
    <row r="28" spans="1:127">
      <c r="A28" s="190"/>
      <c r="B28" s="190"/>
      <c r="C28" s="190"/>
      <c r="D28" s="190"/>
      <c r="E28" s="190"/>
      <c r="F28" s="190"/>
      <c r="G28" s="190"/>
      <c r="H28" s="190"/>
      <c r="I28" s="192" t="s">
        <v>168</v>
      </c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K28" s="192"/>
      <c r="AL28" s="192"/>
      <c r="AM28" s="192"/>
      <c r="AN28" s="192"/>
      <c r="AO28" s="192"/>
      <c r="AP28" s="190"/>
      <c r="AQ28" s="190"/>
      <c r="AR28" s="190"/>
      <c r="AS28" s="190"/>
      <c r="AT28" s="190"/>
      <c r="AU28" s="190"/>
      <c r="AV28" s="190"/>
      <c r="AW28" s="190"/>
      <c r="AX28" s="190"/>
      <c r="AY28" s="190"/>
      <c r="AZ28" s="190"/>
      <c r="BA28" s="190"/>
      <c r="BB28" s="190"/>
      <c r="BC28" s="190"/>
      <c r="BD28" s="190"/>
      <c r="BE28" s="190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88"/>
      <c r="CY28" s="188"/>
      <c r="CZ28" s="188"/>
      <c r="DA28" s="188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  <c r="DT28" s="191"/>
      <c r="DU28" s="191"/>
      <c r="DV28" s="191"/>
      <c r="DW28" s="191"/>
    </row>
    <row r="29" spans="1:127">
      <c r="A29" s="190"/>
      <c r="B29" s="190"/>
      <c r="C29" s="190"/>
      <c r="D29" s="190"/>
      <c r="E29" s="190"/>
      <c r="F29" s="190"/>
      <c r="G29" s="190"/>
      <c r="H29" s="190"/>
      <c r="I29" s="192" t="s">
        <v>169</v>
      </c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192"/>
      <c r="AP29" s="190"/>
      <c r="AQ29" s="190"/>
      <c r="AR29" s="190"/>
      <c r="AS29" s="190"/>
      <c r="AT29" s="190"/>
      <c r="AU29" s="190"/>
      <c r="AV29" s="190"/>
      <c r="AW29" s="190"/>
      <c r="AX29" s="190"/>
      <c r="AY29" s="190"/>
      <c r="AZ29" s="190"/>
      <c r="BA29" s="190"/>
      <c r="BB29" s="190"/>
      <c r="BC29" s="190"/>
      <c r="BD29" s="190"/>
      <c r="BE29" s="190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88"/>
      <c r="CY29" s="188"/>
      <c r="CZ29" s="188"/>
      <c r="DA29" s="188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</row>
    <row r="30" spans="1:127">
      <c r="A30" s="190"/>
      <c r="B30" s="190"/>
      <c r="C30" s="190"/>
      <c r="D30" s="190"/>
      <c r="E30" s="190"/>
      <c r="F30" s="190"/>
      <c r="G30" s="190"/>
      <c r="H30" s="190"/>
      <c r="I30" s="192" t="s">
        <v>170</v>
      </c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192"/>
      <c r="AP30" s="190"/>
      <c r="AQ30" s="190"/>
      <c r="AR30" s="190"/>
      <c r="AS30" s="190"/>
      <c r="AT30" s="190"/>
      <c r="AU30" s="190"/>
      <c r="AV30" s="190"/>
      <c r="AW30" s="190"/>
      <c r="AX30" s="190"/>
      <c r="AY30" s="190"/>
      <c r="AZ30" s="190"/>
      <c r="BA30" s="190"/>
      <c r="BB30" s="190"/>
      <c r="BC30" s="190"/>
      <c r="BD30" s="190"/>
      <c r="BE30" s="190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  <c r="CW30" s="191"/>
      <c r="CX30" s="188"/>
      <c r="CY30" s="188"/>
      <c r="CZ30" s="188"/>
      <c r="DA30" s="188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1"/>
      <c r="DO30" s="191"/>
      <c r="DP30" s="191"/>
      <c r="DQ30" s="191"/>
      <c r="DR30" s="191"/>
      <c r="DS30" s="191"/>
      <c r="DT30" s="191"/>
      <c r="DU30" s="191"/>
      <c r="DV30" s="191"/>
      <c r="DW30" s="191"/>
    </row>
    <row r="31" spans="1:127">
      <c r="A31" s="190"/>
      <c r="B31" s="190"/>
      <c r="C31" s="190"/>
      <c r="D31" s="190"/>
      <c r="E31" s="190"/>
      <c r="F31" s="190"/>
      <c r="G31" s="190"/>
      <c r="H31" s="190"/>
      <c r="I31" s="192" t="s">
        <v>171</v>
      </c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J31" s="192"/>
      <c r="AK31" s="192"/>
      <c r="AL31" s="192"/>
      <c r="AM31" s="192"/>
      <c r="AN31" s="192"/>
      <c r="AO31" s="192"/>
      <c r="AP31" s="190"/>
      <c r="AQ31" s="190"/>
      <c r="AR31" s="190"/>
      <c r="AS31" s="190"/>
      <c r="AT31" s="190"/>
      <c r="AU31" s="190"/>
      <c r="AV31" s="190"/>
      <c r="AW31" s="190"/>
      <c r="AX31" s="190"/>
      <c r="AY31" s="190"/>
      <c r="AZ31" s="190"/>
      <c r="BA31" s="190"/>
      <c r="BB31" s="190"/>
      <c r="BC31" s="190"/>
      <c r="BD31" s="190"/>
      <c r="BE31" s="190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1"/>
      <c r="CX31" s="188"/>
      <c r="CY31" s="188"/>
      <c r="CZ31" s="188"/>
      <c r="DA31" s="188"/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  <c r="DL31" s="191"/>
      <c r="DM31" s="191"/>
      <c r="DN31" s="191"/>
      <c r="DO31" s="191"/>
      <c r="DP31" s="191"/>
      <c r="DQ31" s="191"/>
      <c r="DR31" s="191"/>
      <c r="DS31" s="191"/>
      <c r="DT31" s="191"/>
      <c r="DU31" s="191"/>
      <c r="DV31" s="191"/>
      <c r="DW31" s="191"/>
    </row>
    <row r="32" spans="1:127">
      <c r="A32" s="190"/>
      <c r="B32" s="190"/>
      <c r="C32" s="190"/>
      <c r="D32" s="190"/>
      <c r="E32" s="190"/>
      <c r="F32" s="190"/>
      <c r="G32" s="190"/>
      <c r="H32" s="190"/>
      <c r="I32" s="192" t="s">
        <v>172</v>
      </c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  <c r="AI32" s="192"/>
      <c r="AJ32" s="192"/>
      <c r="AK32" s="192"/>
      <c r="AL32" s="192"/>
      <c r="AM32" s="192"/>
      <c r="AN32" s="192"/>
      <c r="AO32" s="192"/>
      <c r="AP32" s="190"/>
      <c r="AQ32" s="190"/>
      <c r="AR32" s="190"/>
      <c r="AS32" s="190"/>
      <c r="AT32" s="190"/>
      <c r="AU32" s="190"/>
      <c r="AV32" s="190"/>
      <c r="AW32" s="190"/>
      <c r="AX32" s="190"/>
      <c r="AY32" s="190"/>
      <c r="AZ32" s="190"/>
      <c r="BA32" s="190"/>
      <c r="BB32" s="190"/>
      <c r="BC32" s="190"/>
      <c r="BD32" s="190"/>
      <c r="BE32" s="190"/>
      <c r="BF32" s="191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  <c r="CE32" s="191"/>
      <c r="CF32" s="191"/>
      <c r="CG32" s="191"/>
      <c r="CH32" s="191"/>
      <c r="CI32" s="191"/>
      <c r="CJ32" s="191"/>
      <c r="CK32" s="191"/>
      <c r="CL32" s="191"/>
      <c r="CM32" s="191"/>
      <c r="CN32" s="191"/>
      <c r="CO32" s="191"/>
      <c r="CP32" s="191"/>
      <c r="CQ32" s="191"/>
      <c r="CR32" s="191"/>
      <c r="CS32" s="191"/>
      <c r="CT32" s="191"/>
      <c r="CU32" s="191"/>
      <c r="CV32" s="191"/>
      <c r="CW32" s="191"/>
      <c r="CX32" s="188"/>
      <c r="CY32" s="188"/>
      <c r="CZ32" s="188"/>
      <c r="DA32" s="188"/>
      <c r="DB32" s="191"/>
      <c r="DC32" s="191"/>
      <c r="DD32" s="191"/>
      <c r="DE32" s="191"/>
      <c r="DF32" s="191"/>
      <c r="DG32" s="191"/>
      <c r="DH32" s="191"/>
      <c r="DI32" s="191"/>
      <c r="DJ32" s="191"/>
      <c r="DK32" s="191"/>
      <c r="DL32" s="191"/>
      <c r="DM32" s="191"/>
      <c r="DN32" s="191"/>
      <c r="DO32" s="191"/>
      <c r="DP32" s="191"/>
      <c r="DQ32" s="191"/>
      <c r="DR32" s="191"/>
      <c r="DS32" s="191"/>
      <c r="DT32" s="191"/>
      <c r="DU32" s="191"/>
      <c r="DV32" s="191"/>
      <c r="DW32" s="191"/>
    </row>
    <row r="33" spans="1:127">
      <c r="A33" s="190"/>
      <c r="B33" s="190"/>
      <c r="C33" s="190"/>
      <c r="D33" s="190"/>
      <c r="E33" s="190"/>
      <c r="F33" s="190"/>
      <c r="G33" s="190"/>
      <c r="H33" s="190"/>
      <c r="I33" s="192" t="s">
        <v>173</v>
      </c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I33" s="192"/>
      <c r="AJ33" s="192"/>
      <c r="AK33" s="192"/>
      <c r="AL33" s="192"/>
      <c r="AM33" s="192"/>
      <c r="AN33" s="192"/>
      <c r="AO33" s="192"/>
      <c r="AP33" s="190"/>
      <c r="AQ33" s="190"/>
      <c r="AR33" s="190"/>
      <c r="AS33" s="190"/>
      <c r="AT33" s="190"/>
      <c r="AU33" s="190"/>
      <c r="AV33" s="190"/>
      <c r="AW33" s="190"/>
      <c r="AX33" s="190"/>
      <c r="AY33" s="190"/>
      <c r="AZ33" s="190"/>
      <c r="BA33" s="190"/>
      <c r="BB33" s="190"/>
      <c r="BC33" s="190"/>
      <c r="BD33" s="190"/>
      <c r="BE33" s="190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89"/>
      <c r="CY33" s="189"/>
      <c r="CZ33" s="189"/>
      <c r="DA33" s="189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</row>
    <row r="34" spans="1:127">
      <c r="A34" s="190"/>
      <c r="B34" s="190"/>
      <c r="C34" s="190"/>
      <c r="D34" s="190"/>
      <c r="E34" s="190"/>
      <c r="F34" s="190"/>
      <c r="G34" s="190"/>
      <c r="H34" s="190"/>
      <c r="I34" s="192" t="s">
        <v>174</v>
      </c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190" t="s">
        <v>184</v>
      </c>
      <c r="AQ34" s="190"/>
      <c r="AR34" s="190"/>
      <c r="AS34" s="190"/>
      <c r="AT34" s="190"/>
      <c r="AU34" s="190"/>
      <c r="AV34" s="190"/>
      <c r="AW34" s="190"/>
      <c r="AX34" s="190"/>
      <c r="AY34" s="190"/>
      <c r="AZ34" s="190"/>
      <c r="BA34" s="190"/>
      <c r="BB34" s="190"/>
      <c r="BC34" s="190"/>
      <c r="BD34" s="190"/>
      <c r="BE34" s="190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  <c r="CE34" s="191"/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1"/>
      <c r="CR34" s="191"/>
      <c r="CS34" s="191"/>
      <c r="CT34" s="191"/>
      <c r="CU34" s="191"/>
      <c r="CV34" s="191"/>
      <c r="CW34" s="191"/>
      <c r="CX34" s="187"/>
      <c r="CY34" s="187"/>
      <c r="CZ34" s="187"/>
      <c r="DA34" s="187"/>
      <c r="DB34" s="191"/>
      <c r="DC34" s="191"/>
      <c r="DD34" s="191"/>
      <c r="DE34" s="191"/>
      <c r="DF34" s="191"/>
      <c r="DG34" s="191"/>
      <c r="DH34" s="191"/>
      <c r="DI34" s="191"/>
      <c r="DJ34" s="191"/>
      <c r="DK34" s="191"/>
      <c r="DL34" s="191"/>
      <c r="DM34" s="191"/>
      <c r="DN34" s="191"/>
      <c r="DO34" s="191"/>
      <c r="DP34" s="191"/>
      <c r="DQ34" s="191"/>
      <c r="DR34" s="191"/>
      <c r="DS34" s="191"/>
      <c r="DT34" s="191"/>
      <c r="DU34" s="191"/>
      <c r="DV34" s="191"/>
      <c r="DW34" s="191"/>
    </row>
    <row r="35" spans="1:127">
      <c r="A35" s="190"/>
      <c r="B35" s="190"/>
      <c r="C35" s="190"/>
      <c r="D35" s="190"/>
      <c r="E35" s="190"/>
      <c r="F35" s="190"/>
      <c r="G35" s="190"/>
      <c r="H35" s="190"/>
      <c r="I35" s="192" t="s">
        <v>175</v>
      </c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92"/>
      <c r="AE35" s="192"/>
      <c r="AF35" s="192"/>
      <c r="AG35" s="192"/>
      <c r="AH35" s="192"/>
      <c r="AI35" s="192"/>
      <c r="AJ35" s="192"/>
      <c r="AK35" s="192"/>
      <c r="AL35" s="192"/>
      <c r="AM35" s="192"/>
      <c r="AN35" s="192"/>
      <c r="AO35" s="192"/>
      <c r="AP35" s="190"/>
      <c r="AQ35" s="190"/>
      <c r="AR35" s="190"/>
      <c r="AS35" s="190"/>
      <c r="AT35" s="190"/>
      <c r="AU35" s="190"/>
      <c r="AV35" s="190"/>
      <c r="AW35" s="190"/>
      <c r="AX35" s="190"/>
      <c r="AY35" s="190"/>
      <c r="AZ35" s="190"/>
      <c r="BA35" s="190"/>
      <c r="BB35" s="190"/>
      <c r="BC35" s="190"/>
      <c r="BD35" s="190"/>
      <c r="BE35" s="190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1"/>
      <c r="CO35" s="191"/>
      <c r="CP35" s="191"/>
      <c r="CQ35" s="191"/>
      <c r="CR35" s="191"/>
      <c r="CS35" s="191"/>
      <c r="CT35" s="191"/>
      <c r="CU35" s="191"/>
      <c r="CV35" s="191"/>
      <c r="CW35" s="191"/>
      <c r="CX35" s="188"/>
      <c r="CY35" s="188"/>
      <c r="CZ35" s="188"/>
      <c r="DA35" s="188"/>
      <c r="DB35" s="191"/>
      <c r="DC35" s="191"/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1"/>
      <c r="DO35" s="191"/>
      <c r="DP35" s="191"/>
      <c r="DQ35" s="191"/>
      <c r="DR35" s="191"/>
      <c r="DS35" s="191"/>
      <c r="DT35" s="191"/>
      <c r="DU35" s="191"/>
      <c r="DV35" s="191"/>
      <c r="DW35" s="191"/>
    </row>
    <row r="36" spans="1:127">
      <c r="A36" s="190"/>
      <c r="B36" s="190"/>
      <c r="C36" s="190"/>
      <c r="D36" s="190"/>
      <c r="E36" s="190"/>
      <c r="F36" s="190"/>
      <c r="G36" s="190"/>
      <c r="H36" s="190"/>
      <c r="I36" s="192" t="s">
        <v>162</v>
      </c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192"/>
      <c r="AK36" s="192"/>
      <c r="AL36" s="192"/>
      <c r="AM36" s="192"/>
      <c r="AN36" s="192"/>
      <c r="AO36" s="192"/>
      <c r="AP36" s="190"/>
      <c r="AQ36" s="190"/>
      <c r="AR36" s="190"/>
      <c r="AS36" s="190"/>
      <c r="AT36" s="190"/>
      <c r="AU36" s="190"/>
      <c r="AV36" s="190"/>
      <c r="AW36" s="190"/>
      <c r="AX36" s="190"/>
      <c r="AY36" s="190"/>
      <c r="AZ36" s="190"/>
      <c r="BA36" s="190"/>
      <c r="BB36" s="190"/>
      <c r="BC36" s="190"/>
      <c r="BD36" s="190"/>
      <c r="BE36" s="190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  <c r="CE36" s="191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/>
      <c r="CP36" s="191"/>
      <c r="CQ36" s="191"/>
      <c r="CR36" s="191"/>
      <c r="CS36" s="191"/>
      <c r="CT36" s="191"/>
      <c r="CU36" s="191"/>
      <c r="CV36" s="191"/>
      <c r="CW36" s="191"/>
      <c r="CX36" s="188"/>
      <c r="CY36" s="188"/>
      <c r="CZ36" s="188"/>
      <c r="DA36" s="188"/>
      <c r="DB36" s="191"/>
      <c r="DC36" s="191"/>
      <c r="DD36" s="191"/>
      <c r="DE36" s="191"/>
      <c r="DF36" s="191"/>
      <c r="DG36" s="191"/>
      <c r="DH36" s="191"/>
      <c r="DI36" s="191"/>
      <c r="DJ36" s="191"/>
      <c r="DK36" s="191"/>
      <c r="DL36" s="191"/>
      <c r="DM36" s="191"/>
      <c r="DN36" s="191"/>
      <c r="DO36" s="191"/>
      <c r="DP36" s="191"/>
      <c r="DQ36" s="191"/>
      <c r="DR36" s="191"/>
      <c r="DS36" s="191"/>
      <c r="DT36" s="191"/>
      <c r="DU36" s="191"/>
      <c r="DV36" s="191"/>
      <c r="DW36" s="191"/>
    </row>
    <row r="37" spans="1:127">
      <c r="A37" s="190"/>
      <c r="B37" s="190"/>
      <c r="C37" s="190"/>
      <c r="D37" s="190"/>
      <c r="E37" s="190"/>
      <c r="F37" s="190"/>
      <c r="G37" s="190"/>
      <c r="H37" s="190"/>
      <c r="I37" s="192" t="s">
        <v>176</v>
      </c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2"/>
      <c r="AK37" s="192"/>
      <c r="AL37" s="192"/>
      <c r="AM37" s="192"/>
      <c r="AN37" s="192"/>
      <c r="AO37" s="192"/>
      <c r="AP37" s="190"/>
      <c r="AQ37" s="190"/>
      <c r="AR37" s="190"/>
      <c r="AS37" s="190"/>
      <c r="AT37" s="190"/>
      <c r="AU37" s="190"/>
      <c r="AV37" s="190"/>
      <c r="AW37" s="190"/>
      <c r="AX37" s="190"/>
      <c r="AY37" s="190"/>
      <c r="AZ37" s="190"/>
      <c r="BA37" s="190"/>
      <c r="BB37" s="190"/>
      <c r="BC37" s="190"/>
      <c r="BD37" s="190"/>
      <c r="BE37" s="190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191"/>
      <c r="BU37" s="191"/>
      <c r="BV37" s="191"/>
      <c r="BW37" s="191"/>
      <c r="BX37" s="191"/>
      <c r="BY37" s="191"/>
      <c r="BZ37" s="191"/>
      <c r="CA37" s="191"/>
      <c r="CB37" s="191"/>
      <c r="CC37" s="191"/>
      <c r="CD37" s="191"/>
      <c r="CE37" s="191"/>
      <c r="CF37" s="191"/>
      <c r="CG37" s="191"/>
      <c r="CH37" s="191"/>
      <c r="CI37" s="191"/>
      <c r="CJ37" s="191"/>
      <c r="CK37" s="191"/>
      <c r="CL37" s="191"/>
      <c r="CM37" s="191"/>
      <c r="CN37" s="191"/>
      <c r="CO37" s="191"/>
      <c r="CP37" s="191"/>
      <c r="CQ37" s="191"/>
      <c r="CR37" s="191"/>
      <c r="CS37" s="191"/>
      <c r="CT37" s="191"/>
      <c r="CU37" s="191"/>
      <c r="CV37" s="191"/>
      <c r="CW37" s="191"/>
      <c r="CX37" s="188"/>
      <c r="CY37" s="188"/>
      <c r="CZ37" s="188"/>
      <c r="DA37" s="188"/>
      <c r="DB37" s="191"/>
      <c r="DC37" s="191"/>
      <c r="DD37" s="191"/>
      <c r="DE37" s="191"/>
      <c r="DF37" s="191"/>
      <c r="DG37" s="191"/>
      <c r="DH37" s="191"/>
      <c r="DI37" s="191"/>
      <c r="DJ37" s="191"/>
      <c r="DK37" s="191"/>
      <c r="DL37" s="191"/>
      <c r="DM37" s="191"/>
      <c r="DN37" s="191"/>
      <c r="DO37" s="191"/>
      <c r="DP37" s="191"/>
      <c r="DQ37" s="191"/>
      <c r="DR37" s="191"/>
      <c r="DS37" s="191"/>
      <c r="DT37" s="191"/>
      <c r="DU37" s="191"/>
      <c r="DV37" s="191"/>
      <c r="DW37" s="191"/>
    </row>
    <row r="38" spans="1:127">
      <c r="A38" s="190"/>
      <c r="B38" s="190"/>
      <c r="C38" s="190"/>
      <c r="D38" s="190"/>
      <c r="E38" s="190"/>
      <c r="F38" s="190"/>
      <c r="G38" s="190"/>
      <c r="H38" s="190"/>
      <c r="I38" s="192" t="s">
        <v>177</v>
      </c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2"/>
      <c r="AK38" s="192"/>
      <c r="AL38" s="192"/>
      <c r="AM38" s="192"/>
      <c r="AN38" s="192"/>
      <c r="AO38" s="192"/>
      <c r="AP38" s="190"/>
      <c r="AQ38" s="190"/>
      <c r="AR38" s="190"/>
      <c r="AS38" s="190"/>
      <c r="AT38" s="190"/>
      <c r="AU38" s="190"/>
      <c r="AV38" s="190"/>
      <c r="AW38" s="190"/>
      <c r="AX38" s="190"/>
      <c r="AY38" s="190"/>
      <c r="AZ38" s="190"/>
      <c r="BA38" s="190"/>
      <c r="BB38" s="190"/>
      <c r="BC38" s="190"/>
      <c r="BD38" s="190"/>
      <c r="BE38" s="190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  <c r="CE38" s="191"/>
      <c r="CF38" s="191"/>
      <c r="CG38" s="191"/>
      <c r="CH38" s="191"/>
      <c r="CI38" s="191"/>
      <c r="CJ38" s="191"/>
      <c r="CK38" s="191"/>
      <c r="CL38" s="191"/>
      <c r="CM38" s="191"/>
      <c r="CN38" s="191"/>
      <c r="CO38" s="191"/>
      <c r="CP38" s="191"/>
      <c r="CQ38" s="191"/>
      <c r="CR38" s="191"/>
      <c r="CS38" s="191"/>
      <c r="CT38" s="191"/>
      <c r="CU38" s="191"/>
      <c r="CV38" s="191"/>
      <c r="CW38" s="191"/>
      <c r="CX38" s="188"/>
      <c r="CY38" s="188"/>
      <c r="CZ38" s="188"/>
      <c r="DA38" s="188"/>
      <c r="DB38" s="191"/>
      <c r="DC38" s="191"/>
      <c r="DD38" s="191"/>
      <c r="DE38" s="191"/>
      <c r="DF38" s="191"/>
      <c r="DG38" s="191"/>
      <c r="DH38" s="191"/>
      <c r="DI38" s="191"/>
      <c r="DJ38" s="191"/>
      <c r="DK38" s="191"/>
      <c r="DL38" s="191"/>
      <c r="DM38" s="191"/>
      <c r="DN38" s="191"/>
      <c r="DO38" s="191"/>
      <c r="DP38" s="191"/>
      <c r="DQ38" s="191"/>
      <c r="DR38" s="191"/>
      <c r="DS38" s="191"/>
      <c r="DT38" s="191"/>
      <c r="DU38" s="191"/>
      <c r="DV38" s="191"/>
      <c r="DW38" s="191"/>
    </row>
    <row r="39" spans="1:127">
      <c r="A39" s="190"/>
      <c r="B39" s="190"/>
      <c r="C39" s="190"/>
      <c r="D39" s="190"/>
      <c r="E39" s="190"/>
      <c r="F39" s="190"/>
      <c r="G39" s="190"/>
      <c r="H39" s="190"/>
      <c r="I39" s="192" t="s">
        <v>178</v>
      </c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2"/>
      <c r="AK39" s="192"/>
      <c r="AL39" s="192"/>
      <c r="AM39" s="192"/>
      <c r="AN39" s="192"/>
      <c r="AO39" s="192"/>
      <c r="AP39" s="190"/>
      <c r="AQ39" s="190"/>
      <c r="AR39" s="190"/>
      <c r="AS39" s="190"/>
      <c r="AT39" s="190"/>
      <c r="AU39" s="190"/>
      <c r="AV39" s="190"/>
      <c r="AW39" s="190"/>
      <c r="AX39" s="190"/>
      <c r="AY39" s="190"/>
      <c r="AZ39" s="190"/>
      <c r="BA39" s="190"/>
      <c r="BB39" s="190"/>
      <c r="BC39" s="190"/>
      <c r="BD39" s="190"/>
      <c r="BE39" s="190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1"/>
      <c r="CF39" s="191"/>
      <c r="CG39" s="191"/>
      <c r="CH39" s="191"/>
      <c r="CI39" s="191"/>
      <c r="CJ39" s="191"/>
      <c r="CK39" s="191"/>
      <c r="CL39" s="191"/>
      <c r="CM39" s="191"/>
      <c r="CN39" s="191"/>
      <c r="CO39" s="191"/>
      <c r="CP39" s="191"/>
      <c r="CQ39" s="191"/>
      <c r="CR39" s="191"/>
      <c r="CS39" s="191"/>
      <c r="CT39" s="191"/>
      <c r="CU39" s="191"/>
      <c r="CV39" s="191"/>
      <c r="CW39" s="191"/>
      <c r="CX39" s="188"/>
      <c r="CY39" s="188"/>
      <c r="CZ39" s="188"/>
      <c r="DA39" s="188"/>
      <c r="DB39" s="191"/>
      <c r="DC39" s="191"/>
      <c r="DD39" s="191"/>
      <c r="DE39" s="191"/>
      <c r="DF39" s="191"/>
      <c r="DG39" s="191"/>
      <c r="DH39" s="191"/>
      <c r="DI39" s="191"/>
      <c r="DJ39" s="191"/>
      <c r="DK39" s="191"/>
      <c r="DL39" s="191"/>
      <c r="DM39" s="191"/>
      <c r="DN39" s="191"/>
      <c r="DO39" s="191"/>
      <c r="DP39" s="191"/>
      <c r="DQ39" s="191"/>
      <c r="DR39" s="191"/>
      <c r="DS39" s="191"/>
      <c r="DT39" s="191"/>
      <c r="DU39" s="191"/>
      <c r="DV39" s="191"/>
      <c r="DW39" s="191"/>
    </row>
    <row r="40" spans="1:127">
      <c r="A40" s="190"/>
      <c r="B40" s="190"/>
      <c r="C40" s="190"/>
      <c r="D40" s="190"/>
      <c r="E40" s="190"/>
      <c r="F40" s="190"/>
      <c r="G40" s="190"/>
      <c r="H40" s="190"/>
      <c r="I40" s="192" t="s">
        <v>179</v>
      </c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  <c r="AI40" s="192"/>
      <c r="AJ40" s="192"/>
      <c r="AK40" s="192"/>
      <c r="AL40" s="192"/>
      <c r="AM40" s="192"/>
      <c r="AN40" s="192"/>
      <c r="AO40" s="192"/>
      <c r="AP40" s="190"/>
      <c r="AQ40" s="190"/>
      <c r="AR40" s="190"/>
      <c r="AS40" s="190"/>
      <c r="AT40" s="190"/>
      <c r="AU40" s="190"/>
      <c r="AV40" s="190"/>
      <c r="AW40" s="190"/>
      <c r="AX40" s="190"/>
      <c r="AY40" s="190"/>
      <c r="AZ40" s="190"/>
      <c r="BA40" s="190"/>
      <c r="BB40" s="190"/>
      <c r="BC40" s="190"/>
      <c r="BD40" s="190"/>
      <c r="BE40" s="190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CQ40" s="191"/>
      <c r="CR40" s="191"/>
      <c r="CS40" s="191"/>
      <c r="CT40" s="191"/>
      <c r="CU40" s="191"/>
      <c r="CV40" s="191"/>
      <c r="CW40" s="191"/>
      <c r="CX40" s="188"/>
      <c r="CY40" s="188"/>
      <c r="CZ40" s="188"/>
      <c r="DA40" s="188"/>
      <c r="DB40" s="191"/>
      <c r="DC40" s="191"/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1"/>
      <c r="DO40" s="191"/>
      <c r="DP40" s="191"/>
      <c r="DQ40" s="191"/>
      <c r="DR40" s="191"/>
      <c r="DS40" s="191"/>
      <c r="DT40" s="191"/>
      <c r="DU40" s="191"/>
      <c r="DV40" s="191"/>
      <c r="DW40" s="191"/>
    </row>
    <row r="41" spans="1:127">
      <c r="A41" s="190"/>
      <c r="B41" s="190"/>
      <c r="C41" s="190"/>
      <c r="D41" s="190"/>
      <c r="E41" s="190"/>
      <c r="F41" s="190"/>
      <c r="G41" s="190"/>
      <c r="H41" s="190"/>
      <c r="I41" s="192" t="s">
        <v>180</v>
      </c>
      <c r="J41" s="192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192"/>
      <c r="AM41" s="192"/>
      <c r="AN41" s="192"/>
      <c r="AO41" s="192"/>
      <c r="AP41" s="190"/>
      <c r="AQ41" s="190"/>
      <c r="AR41" s="190"/>
      <c r="AS41" s="190"/>
      <c r="AT41" s="190"/>
      <c r="AU41" s="190"/>
      <c r="AV41" s="190"/>
      <c r="AW41" s="190"/>
      <c r="AX41" s="190"/>
      <c r="AY41" s="190"/>
      <c r="AZ41" s="190"/>
      <c r="BA41" s="190"/>
      <c r="BB41" s="190"/>
      <c r="BC41" s="190"/>
      <c r="BD41" s="190"/>
      <c r="BE41" s="190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CQ41" s="191"/>
      <c r="CR41" s="191"/>
      <c r="CS41" s="191"/>
      <c r="CT41" s="191"/>
      <c r="CU41" s="191"/>
      <c r="CV41" s="191"/>
      <c r="CW41" s="191"/>
      <c r="CX41" s="188"/>
      <c r="CY41" s="188"/>
      <c r="CZ41" s="188"/>
      <c r="DA41" s="188"/>
      <c r="DB41" s="191"/>
      <c r="DC41" s="191"/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1"/>
      <c r="DO41" s="191"/>
      <c r="DP41" s="191"/>
      <c r="DQ41" s="191"/>
      <c r="DR41" s="191"/>
      <c r="DS41" s="191"/>
      <c r="DT41" s="191"/>
      <c r="DU41" s="191"/>
      <c r="DV41" s="191"/>
      <c r="DW41" s="191"/>
    </row>
    <row r="42" spans="1:127">
      <c r="A42" s="190"/>
      <c r="B42" s="190"/>
      <c r="C42" s="190"/>
      <c r="D42" s="190"/>
      <c r="E42" s="190"/>
      <c r="F42" s="190"/>
      <c r="G42" s="190"/>
      <c r="H42" s="190"/>
      <c r="I42" s="192" t="s">
        <v>181</v>
      </c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192"/>
      <c r="Z42" s="192"/>
      <c r="AA42" s="192"/>
      <c r="AB42" s="192"/>
      <c r="AC42" s="192"/>
      <c r="AD42" s="192"/>
      <c r="AE42" s="192"/>
      <c r="AF42" s="192"/>
      <c r="AG42" s="192"/>
      <c r="AH42" s="192"/>
      <c r="AI42" s="192"/>
      <c r="AJ42" s="192"/>
      <c r="AK42" s="192"/>
      <c r="AL42" s="192"/>
      <c r="AM42" s="192"/>
      <c r="AN42" s="192"/>
      <c r="AO42" s="192"/>
      <c r="AP42" s="190"/>
      <c r="AQ42" s="190"/>
      <c r="AR42" s="190"/>
      <c r="AS42" s="190"/>
      <c r="AT42" s="190"/>
      <c r="AU42" s="190"/>
      <c r="AV42" s="190"/>
      <c r="AW42" s="190"/>
      <c r="AX42" s="190"/>
      <c r="AY42" s="190"/>
      <c r="AZ42" s="190"/>
      <c r="BA42" s="190"/>
      <c r="BB42" s="190"/>
      <c r="BC42" s="190"/>
      <c r="BD42" s="190"/>
      <c r="BE42" s="190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1"/>
      <c r="CF42" s="191"/>
      <c r="CG42" s="191"/>
      <c r="CH42" s="191"/>
      <c r="CI42" s="191"/>
      <c r="CJ42" s="191"/>
      <c r="CK42" s="191"/>
      <c r="CL42" s="191"/>
      <c r="CM42" s="191"/>
      <c r="CN42" s="191"/>
      <c r="CO42" s="191"/>
      <c r="CP42" s="191"/>
      <c r="CQ42" s="191"/>
      <c r="CR42" s="191"/>
      <c r="CS42" s="191"/>
      <c r="CT42" s="191"/>
      <c r="CU42" s="191"/>
      <c r="CV42" s="191"/>
      <c r="CW42" s="191"/>
      <c r="CX42" s="188"/>
      <c r="CY42" s="188"/>
      <c r="CZ42" s="188"/>
      <c r="DA42" s="188"/>
      <c r="DB42" s="191"/>
      <c r="DC42" s="191"/>
      <c r="DD42" s="191"/>
      <c r="DE42" s="191"/>
      <c r="DF42" s="191"/>
      <c r="DG42" s="191"/>
      <c r="DH42" s="191"/>
      <c r="DI42" s="191"/>
      <c r="DJ42" s="191"/>
      <c r="DK42" s="191"/>
      <c r="DL42" s="191"/>
      <c r="DM42" s="191"/>
      <c r="DN42" s="191"/>
      <c r="DO42" s="191"/>
      <c r="DP42" s="191"/>
      <c r="DQ42" s="191"/>
      <c r="DR42" s="191"/>
      <c r="DS42" s="191"/>
      <c r="DT42" s="191"/>
      <c r="DU42" s="191"/>
      <c r="DV42" s="191"/>
      <c r="DW42" s="191"/>
    </row>
    <row r="43" spans="1:127">
      <c r="A43" s="190"/>
      <c r="B43" s="190"/>
      <c r="C43" s="190"/>
      <c r="D43" s="190"/>
      <c r="E43" s="190"/>
      <c r="F43" s="190"/>
      <c r="G43" s="190"/>
      <c r="H43" s="190"/>
      <c r="I43" s="192" t="s">
        <v>182</v>
      </c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192"/>
      <c r="AA43" s="192"/>
      <c r="AB43" s="192"/>
      <c r="AC43" s="192"/>
      <c r="AD43" s="192"/>
      <c r="AE43" s="192"/>
      <c r="AF43" s="192"/>
      <c r="AG43" s="192"/>
      <c r="AH43" s="192"/>
      <c r="AI43" s="192"/>
      <c r="AJ43" s="192"/>
      <c r="AK43" s="192"/>
      <c r="AL43" s="192"/>
      <c r="AM43" s="192"/>
      <c r="AN43" s="192"/>
      <c r="AO43" s="192"/>
      <c r="AP43" s="190"/>
      <c r="AQ43" s="190"/>
      <c r="AR43" s="190"/>
      <c r="AS43" s="190"/>
      <c r="AT43" s="190"/>
      <c r="AU43" s="190"/>
      <c r="AV43" s="190"/>
      <c r="AW43" s="190"/>
      <c r="AX43" s="190"/>
      <c r="AY43" s="190"/>
      <c r="AZ43" s="190"/>
      <c r="BA43" s="190"/>
      <c r="BB43" s="190"/>
      <c r="BC43" s="190"/>
      <c r="BD43" s="190"/>
      <c r="BE43" s="190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1"/>
      <c r="CF43" s="191"/>
      <c r="CG43" s="191"/>
      <c r="CH43" s="191"/>
      <c r="CI43" s="191"/>
      <c r="CJ43" s="191"/>
      <c r="CK43" s="191"/>
      <c r="CL43" s="191"/>
      <c r="CM43" s="191"/>
      <c r="CN43" s="191"/>
      <c r="CO43" s="191"/>
      <c r="CP43" s="191"/>
      <c r="CQ43" s="191"/>
      <c r="CR43" s="191"/>
      <c r="CS43" s="191"/>
      <c r="CT43" s="191"/>
      <c r="CU43" s="191"/>
      <c r="CV43" s="191"/>
      <c r="CW43" s="191"/>
      <c r="CX43" s="188"/>
      <c r="CY43" s="188"/>
      <c r="CZ43" s="188"/>
      <c r="DA43" s="188"/>
      <c r="DB43" s="191"/>
      <c r="DC43" s="191"/>
      <c r="DD43" s="191"/>
      <c r="DE43" s="191"/>
      <c r="DF43" s="191"/>
      <c r="DG43" s="191"/>
      <c r="DH43" s="191"/>
      <c r="DI43" s="191"/>
      <c r="DJ43" s="191"/>
      <c r="DK43" s="191"/>
      <c r="DL43" s="191"/>
      <c r="DM43" s="191"/>
      <c r="DN43" s="191"/>
      <c r="DO43" s="191"/>
      <c r="DP43" s="191"/>
      <c r="DQ43" s="191"/>
      <c r="DR43" s="191"/>
      <c r="DS43" s="191"/>
      <c r="DT43" s="191"/>
      <c r="DU43" s="191"/>
      <c r="DV43" s="191"/>
      <c r="DW43" s="191"/>
    </row>
    <row r="44" spans="1:127">
      <c r="A44" s="190"/>
      <c r="B44" s="190"/>
      <c r="C44" s="190"/>
      <c r="D44" s="190"/>
      <c r="E44" s="190"/>
      <c r="F44" s="190"/>
      <c r="G44" s="190"/>
      <c r="H44" s="190"/>
      <c r="I44" s="192" t="s">
        <v>183</v>
      </c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2"/>
      <c r="AG44" s="192"/>
      <c r="AH44" s="192"/>
      <c r="AI44" s="192"/>
      <c r="AJ44" s="192"/>
      <c r="AK44" s="192"/>
      <c r="AL44" s="192"/>
      <c r="AM44" s="192"/>
      <c r="AN44" s="192"/>
      <c r="AO44" s="192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0"/>
      <c r="BC44" s="190"/>
      <c r="BD44" s="190"/>
      <c r="BE44" s="190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1"/>
      <c r="CF44" s="191"/>
      <c r="CG44" s="191"/>
      <c r="CH44" s="191"/>
      <c r="CI44" s="191"/>
      <c r="CJ44" s="191"/>
      <c r="CK44" s="191"/>
      <c r="CL44" s="191"/>
      <c r="CM44" s="191"/>
      <c r="CN44" s="191"/>
      <c r="CO44" s="191"/>
      <c r="CP44" s="191"/>
      <c r="CQ44" s="191"/>
      <c r="CR44" s="191"/>
      <c r="CS44" s="191"/>
      <c r="CT44" s="191"/>
      <c r="CU44" s="191"/>
      <c r="CV44" s="191"/>
      <c r="CW44" s="191"/>
      <c r="CX44" s="188"/>
      <c r="CY44" s="188"/>
      <c r="CZ44" s="188"/>
      <c r="DA44" s="188"/>
      <c r="DB44" s="191"/>
      <c r="DC44" s="191"/>
      <c r="DD44" s="191"/>
      <c r="DE44" s="191"/>
      <c r="DF44" s="191"/>
      <c r="DG44" s="191"/>
      <c r="DH44" s="191"/>
      <c r="DI44" s="191"/>
      <c r="DJ44" s="191"/>
      <c r="DK44" s="191"/>
      <c r="DL44" s="191"/>
      <c r="DM44" s="191"/>
      <c r="DN44" s="191"/>
      <c r="DO44" s="191"/>
      <c r="DP44" s="191"/>
      <c r="DQ44" s="191"/>
      <c r="DR44" s="191"/>
      <c r="DS44" s="191"/>
      <c r="DT44" s="191"/>
      <c r="DU44" s="191"/>
      <c r="DV44" s="191"/>
      <c r="DW44" s="191"/>
    </row>
    <row r="45" spans="1:127">
      <c r="A45" s="190"/>
      <c r="B45" s="190"/>
      <c r="C45" s="190"/>
      <c r="D45" s="190"/>
      <c r="E45" s="190"/>
      <c r="F45" s="190"/>
      <c r="G45" s="190"/>
      <c r="H45" s="190"/>
      <c r="I45" s="192" t="s">
        <v>171</v>
      </c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  <c r="AH45" s="192"/>
      <c r="AI45" s="192"/>
      <c r="AJ45" s="192"/>
      <c r="AK45" s="192"/>
      <c r="AL45" s="192"/>
      <c r="AM45" s="192"/>
      <c r="AN45" s="192"/>
      <c r="AO45" s="192"/>
      <c r="AP45" s="190"/>
      <c r="AQ45" s="190"/>
      <c r="AR45" s="190"/>
      <c r="AS45" s="190"/>
      <c r="AT45" s="190"/>
      <c r="AU45" s="190"/>
      <c r="AV45" s="190"/>
      <c r="AW45" s="190"/>
      <c r="AX45" s="190"/>
      <c r="AY45" s="190"/>
      <c r="AZ45" s="190"/>
      <c r="BA45" s="190"/>
      <c r="BB45" s="190"/>
      <c r="BC45" s="190"/>
      <c r="BD45" s="190"/>
      <c r="BE45" s="190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1"/>
      <c r="CB45" s="191"/>
      <c r="CC45" s="191"/>
      <c r="CD45" s="191"/>
      <c r="CE45" s="191"/>
      <c r="CF45" s="191"/>
      <c r="CG45" s="191"/>
      <c r="CH45" s="191"/>
      <c r="CI45" s="191"/>
      <c r="CJ45" s="191"/>
      <c r="CK45" s="191"/>
      <c r="CL45" s="191"/>
      <c r="CM45" s="191"/>
      <c r="CN45" s="191"/>
      <c r="CO45" s="191"/>
      <c r="CP45" s="191"/>
      <c r="CQ45" s="191"/>
      <c r="CR45" s="191"/>
      <c r="CS45" s="191"/>
      <c r="CT45" s="191"/>
      <c r="CU45" s="191"/>
      <c r="CV45" s="191"/>
      <c r="CW45" s="191"/>
      <c r="CX45" s="188"/>
      <c r="CY45" s="188"/>
      <c r="CZ45" s="188"/>
      <c r="DA45" s="188"/>
      <c r="DB45" s="191"/>
      <c r="DC45" s="191"/>
      <c r="DD45" s="191"/>
      <c r="DE45" s="191"/>
      <c r="DF45" s="191"/>
      <c r="DG45" s="191"/>
      <c r="DH45" s="191"/>
      <c r="DI45" s="191"/>
      <c r="DJ45" s="191"/>
      <c r="DK45" s="191"/>
      <c r="DL45" s="191"/>
      <c r="DM45" s="191"/>
      <c r="DN45" s="191"/>
      <c r="DO45" s="191"/>
      <c r="DP45" s="191"/>
      <c r="DQ45" s="191"/>
      <c r="DR45" s="191"/>
      <c r="DS45" s="191"/>
      <c r="DT45" s="191"/>
      <c r="DU45" s="191"/>
      <c r="DV45" s="191"/>
      <c r="DW45" s="191"/>
    </row>
    <row r="46" spans="1:127">
      <c r="A46" s="190"/>
      <c r="B46" s="190"/>
      <c r="C46" s="190"/>
      <c r="D46" s="190"/>
      <c r="E46" s="190"/>
      <c r="F46" s="190"/>
      <c r="G46" s="190"/>
      <c r="H46" s="190"/>
      <c r="I46" s="192" t="s">
        <v>172</v>
      </c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192"/>
      <c r="X46" s="192"/>
      <c r="Y46" s="192"/>
      <c r="Z46" s="192"/>
      <c r="AA46" s="192"/>
      <c r="AB46" s="192"/>
      <c r="AC46" s="192"/>
      <c r="AD46" s="192"/>
      <c r="AE46" s="192"/>
      <c r="AF46" s="192"/>
      <c r="AG46" s="192"/>
      <c r="AH46" s="192"/>
      <c r="AI46" s="192"/>
      <c r="AJ46" s="192"/>
      <c r="AK46" s="192"/>
      <c r="AL46" s="192"/>
      <c r="AM46" s="192"/>
      <c r="AN46" s="192"/>
      <c r="AO46" s="192"/>
      <c r="AP46" s="190"/>
      <c r="AQ46" s="190"/>
      <c r="AR46" s="190"/>
      <c r="AS46" s="190"/>
      <c r="AT46" s="190"/>
      <c r="AU46" s="190"/>
      <c r="AV46" s="190"/>
      <c r="AW46" s="190"/>
      <c r="AX46" s="190"/>
      <c r="AY46" s="190"/>
      <c r="AZ46" s="190"/>
      <c r="BA46" s="190"/>
      <c r="BB46" s="190"/>
      <c r="BC46" s="190"/>
      <c r="BD46" s="190"/>
      <c r="BE46" s="190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1"/>
      <c r="CR46" s="191"/>
      <c r="CS46" s="191"/>
      <c r="CT46" s="191"/>
      <c r="CU46" s="191"/>
      <c r="CV46" s="191"/>
      <c r="CW46" s="191"/>
      <c r="CX46" s="188"/>
      <c r="CY46" s="188"/>
      <c r="CZ46" s="188"/>
      <c r="DA46" s="188"/>
      <c r="DB46" s="191"/>
      <c r="DC46" s="191"/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191"/>
      <c r="DO46" s="191"/>
      <c r="DP46" s="191"/>
      <c r="DQ46" s="191"/>
      <c r="DR46" s="191"/>
      <c r="DS46" s="191"/>
      <c r="DT46" s="191"/>
      <c r="DU46" s="191"/>
      <c r="DV46" s="191"/>
      <c r="DW46" s="191"/>
    </row>
    <row r="47" spans="1:127">
      <c r="A47" s="190"/>
      <c r="B47" s="190"/>
      <c r="C47" s="190"/>
      <c r="D47" s="190"/>
      <c r="E47" s="190"/>
      <c r="F47" s="190"/>
      <c r="G47" s="190"/>
      <c r="H47" s="190"/>
      <c r="I47" s="192" t="s">
        <v>173</v>
      </c>
      <c r="J47" s="192"/>
      <c r="K47" s="192"/>
      <c r="L47" s="192"/>
      <c r="M47" s="192"/>
      <c r="N47" s="192"/>
      <c r="O47" s="192"/>
      <c r="P47" s="192"/>
      <c r="Q47" s="192"/>
      <c r="R47" s="192"/>
      <c r="S47" s="192"/>
      <c r="T47" s="192"/>
      <c r="U47" s="192"/>
      <c r="V47" s="192"/>
      <c r="W47" s="192"/>
      <c r="X47" s="192"/>
      <c r="Y47" s="192"/>
      <c r="Z47" s="192"/>
      <c r="AA47" s="192"/>
      <c r="AB47" s="192"/>
      <c r="AC47" s="192"/>
      <c r="AD47" s="192"/>
      <c r="AE47" s="192"/>
      <c r="AF47" s="192"/>
      <c r="AG47" s="192"/>
      <c r="AH47" s="192"/>
      <c r="AI47" s="192"/>
      <c r="AJ47" s="192"/>
      <c r="AK47" s="192"/>
      <c r="AL47" s="192"/>
      <c r="AM47" s="192"/>
      <c r="AN47" s="192"/>
      <c r="AO47" s="192"/>
      <c r="AP47" s="190"/>
      <c r="AQ47" s="190"/>
      <c r="AR47" s="190"/>
      <c r="AS47" s="190"/>
      <c r="AT47" s="190"/>
      <c r="AU47" s="190"/>
      <c r="AV47" s="190"/>
      <c r="AW47" s="190"/>
      <c r="AX47" s="190"/>
      <c r="AY47" s="190"/>
      <c r="AZ47" s="190"/>
      <c r="BA47" s="190"/>
      <c r="BB47" s="190"/>
      <c r="BC47" s="190"/>
      <c r="BD47" s="190"/>
      <c r="BE47" s="190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  <c r="CC47" s="191"/>
      <c r="CD47" s="191"/>
      <c r="CE47" s="191"/>
      <c r="CF47" s="191"/>
      <c r="CG47" s="191"/>
      <c r="CH47" s="191"/>
      <c r="CI47" s="191"/>
      <c r="CJ47" s="191"/>
      <c r="CK47" s="191"/>
      <c r="CL47" s="191"/>
      <c r="CM47" s="191"/>
      <c r="CN47" s="191"/>
      <c r="CO47" s="191"/>
      <c r="CP47" s="191"/>
      <c r="CQ47" s="191"/>
      <c r="CR47" s="191"/>
      <c r="CS47" s="191"/>
      <c r="CT47" s="191"/>
      <c r="CU47" s="191"/>
      <c r="CV47" s="191"/>
      <c r="CW47" s="191"/>
      <c r="CX47" s="189"/>
      <c r="CY47" s="189"/>
      <c r="CZ47" s="189"/>
      <c r="DA47" s="189"/>
      <c r="DB47" s="191"/>
      <c r="DC47" s="191"/>
      <c r="DD47" s="191"/>
      <c r="DE47" s="191"/>
      <c r="DF47" s="191"/>
      <c r="DG47" s="191"/>
      <c r="DH47" s="191"/>
      <c r="DI47" s="191"/>
      <c r="DJ47" s="191"/>
      <c r="DK47" s="191"/>
      <c r="DL47" s="191"/>
      <c r="DM47" s="191"/>
      <c r="DN47" s="191"/>
      <c r="DO47" s="191"/>
      <c r="DP47" s="191"/>
      <c r="DQ47" s="191"/>
      <c r="DR47" s="191"/>
      <c r="DS47" s="191"/>
      <c r="DT47" s="191"/>
      <c r="DU47" s="191"/>
      <c r="DV47" s="191"/>
      <c r="DW47" s="191"/>
    </row>
    <row r="48" spans="1:127">
      <c r="A48" s="190" t="s">
        <v>38</v>
      </c>
      <c r="B48" s="190"/>
      <c r="C48" s="190"/>
      <c r="D48" s="190"/>
      <c r="E48" s="190"/>
      <c r="F48" s="190"/>
      <c r="G48" s="190"/>
      <c r="H48" s="190"/>
      <c r="I48" s="192" t="s">
        <v>185</v>
      </c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192"/>
      <c r="Z48" s="192"/>
      <c r="AA48" s="192"/>
      <c r="AB48" s="192"/>
      <c r="AC48" s="192"/>
      <c r="AD48" s="192"/>
      <c r="AE48" s="192"/>
      <c r="AF48" s="192"/>
      <c r="AG48" s="192"/>
      <c r="AH48" s="192"/>
      <c r="AI48" s="192"/>
      <c r="AJ48" s="192"/>
      <c r="AK48" s="192"/>
      <c r="AL48" s="192"/>
      <c r="AM48" s="192"/>
      <c r="AN48" s="192"/>
      <c r="AO48" s="192"/>
      <c r="AP48" s="190"/>
      <c r="AQ48" s="190"/>
      <c r="AR48" s="190"/>
      <c r="AS48" s="190"/>
      <c r="AT48" s="190"/>
      <c r="AU48" s="190"/>
      <c r="AV48" s="190"/>
      <c r="AW48" s="190"/>
      <c r="AX48" s="190"/>
      <c r="AY48" s="190"/>
      <c r="AZ48" s="190"/>
      <c r="BA48" s="190"/>
      <c r="BB48" s="190"/>
      <c r="BC48" s="190"/>
      <c r="BD48" s="190"/>
      <c r="BE48" s="190"/>
      <c r="BF48" s="191"/>
      <c r="BG48" s="191"/>
      <c r="BH48" s="191"/>
      <c r="BI48" s="191"/>
      <c r="BJ48" s="191"/>
      <c r="BK48" s="191"/>
      <c r="BL48" s="191"/>
      <c r="BM48" s="191"/>
      <c r="BN48" s="191"/>
      <c r="BO48" s="191"/>
      <c r="BP48" s="191"/>
      <c r="BQ48" s="191"/>
      <c r="BR48" s="191"/>
      <c r="BS48" s="191"/>
      <c r="BT48" s="191"/>
      <c r="BU48" s="191"/>
      <c r="BV48" s="191"/>
      <c r="BW48" s="191"/>
      <c r="BX48" s="191"/>
      <c r="BY48" s="191"/>
      <c r="BZ48" s="191"/>
      <c r="CA48" s="191"/>
      <c r="CB48" s="191"/>
      <c r="CC48" s="191"/>
      <c r="CD48" s="191"/>
      <c r="CE48" s="191"/>
      <c r="CF48" s="191"/>
      <c r="CG48" s="191"/>
      <c r="CH48" s="191"/>
      <c r="CI48" s="191"/>
      <c r="CJ48" s="191"/>
      <c r="CK48" s="191"/>
      <c r="CL48" s="191"/>
      <c r="CM48" s="191"/>
      <c r="CN48" s="191"/>
      <c r="CO48" s="191"/>
      <c r="CP48" s="191"/>
      <c r="CQ48" s="191"/>
      <c r="CR48" s="191"/>
      <c r="CS48" s="191"/>
      <c r="CT48" s="191"/>
      <c r="CU48" s="191"/>
      <c r="CV48" s="191"/>
      <c r="CW48" s="191"/>
      <c r="CX48" s="187"/>
      <c r="CY48" s="187"/>
      <c r="CZ48" s="187"/>
      <c r="DA48" s="187"/>
      <c r="DB48" s="191"/>
      <c r="DC48" s="191"/>
      <c r="DD48" s="191"/>
      <c r="DE48" s="191"/>
      <c r="DF48" s="191"/>
      <c r="DG48" s="191"/>
      <c r="DH48" s="191"/>
      <c r="DI48" s="191"/>
      <c r="DJ48" s="191"/>
      <c r="DK48" s="191"/>
      <c r="DL48" s="191"/>
      <c r="DM48" s="191"/>
      <c r="DN48" s="191"/>
      <c r="DO48" s="191"/>
      <c r="DP48" s="191"/>
      <c r="DQ48" s="191"/>
      <c r="DR48" s="191"/>
      <c r="DS48" s="191"/>
      <c r="DT48" s="191"/>
      <c r="DU48" s="191"/>
      <c r="DV48" s="191"/>
      <c r="DW48" s="191"/>
    </row>
    <row r="49" spans="1:127">
      <c r="A49" s="190"/>
      <c r="B49" s="190"/>
      <c r="C49" s="190"/>
      <c r="D49" s="190"/>
      <c r="E49" s="190"/>
      <c r="F49" s="190"/>
      <c r="G49" s="190"/>
      <c r="H49" s="190"/>
      <c r="I49" s="192" t="s">
        <v>186</v>
      </c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  <c r="AA49" s="192"/>
      <c r="AB49" s="192"/>
      <c r="AC49" s="192"/>
      <c r="AD49" s="192"/>
      <c r="AE49" s="192"/>
      <c r="AF49" s="192"/>
      <c r="AG49" s="192"/>
      <c r="AH49" s="192"/>
      <c r="AI49" s="192"/>
      <c r="AJ49" s="192"/>
      <c r="AK49" s="192"/>
      <c r="AL49" s="192"/>
      <c r="AM49" s="192"/>
      <c r="AN49" s="192"/>
      <c r="AO49" s="192"/>
      <c r="AP49" s="190"/>
      <c r="AQ49" s="190"/>
      <c r="AR49" s="190"/>
      <c r="AS49" s="190"/>
      <c r="AT49" s="190"/>
      <c r="AU49" s="190"/>
      <c r="AV49" s="190"/>
      <c r="AW49" s="190"/>
      <c r="AX49" s="190"/>
      <c r="AY49" s="190"/>
      <c r="AZ49" s="190"/>
      <c r="BA49" s="190"/>
      <c r="BB49" s="190"/>
      <c r="BC49" s="190"/>
      <c r="BD49" s="190"/>
      <c r="BE49" s="190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1"/>
      <c r="BR49" s="191"/>
      <c r="BS49" s="191"/>
      <c r="BT49" s="191"/>
      <c r="BU49" s="191"/>
      <c r="BV49" s="191"/>
      <c r="BW49" s="191"/>
      <c r="BX49" s="191"/>
      <c r="BY49" s="191"/>
      <c r="BZ49" s="191"/>
      <c r="CA49" s="191"/>
      <c r="CB49" s="191"/>
      <c r="CC49" s="191"/>
      <c r="CD49" s="191"/>
      <c r="CE49" s="191"/>
      <c r="CF49" s="191"/>
      <c r="CG49" s="191"/>
      <c r="CH49" s="191"/>
      <c r="CI49" s="191"/>
      <c r="CJ49" s="191"/>
      <c r="CK49" s="191"/>
      <c r="CL49" s="191"/>
      <c r="CM49" s="191"/>
      <c r="CN49" s="191"/>
      <c r="CO49" s="191"/>
      <c r="CP49" s="191"/>
      <c r="CQ49" s="191"/>
      <c r="CR49" s="191"/>
      <c r="CS49" s="191"/>
      <c r="CT49" s="191"/>
      <c r="CU49" s="191"/>
      <c r="CV49" s="191"/>
      <c r="CW49" s="191"/>
      <c r="CX49" s="189"/>
      <c r="CY49" s="189"/>
      <c r="CZ49" s="189"/>
      <c r="DA49" s="189"/>
      <c r="DB49" s="191"/>
      <c r="DC49" s="191"/>
      <c r="DD49" s="191"/>
      <c r="DE49" s="191"/>
      <c r="DF49" s="191"/>
      <c r="DG49" s="191"/>
      <c r="DH49" s="191"/>
      <c r="DI49" s="191"/>
      <c r="DJ49" s="191"/>
      <c r="DK49" s="191"/>
      <c r="DL49" s="191"/>
      <c r="DM49" s="191"/>
      <c r="DN49" s="191"/>
      <c r="DO49" s="191"/>
      <c r="DP49" s="191"/>
      <c r="DQ49" s="191"/>
      <c r="DR49" s="191"/>
      <c r="DS49" s="191"/>
      <c r="DT49" s="191"/>
      <c r="DU49" s="191"/>
      <c r="DV49" s="191"/>
      <c r="DW49" s="191"/>
    </row>
    <row r="50" spans="1:127">
      <c r="A50" s="190"/>
      <c r="B50" s="190"/>
      <c r="C50" s="190"/>
      <c r="D50" s="190"/>
      <c r="E50" s="190"/>
      <c r="F50" s="190"/>
      <c r="G50" s="190"/>
      <c r="H50" s="190"/>
      <c r="I50" s="192" t="s">
        <v>187</v>
      </c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2"/>
      <c r="AG50" s="192"/>
      <c r="AH50" s="192"/>
      <c r="AI50" s="192"/>
      <c r="AJ50" s="192"/>
      <c r="AK50" s="192"/>
      <c r="AL50" s="192"/>
      <c r="AM50" s="192"/>
      <c r="AN50" s="192"/>
      <c r="AO50" s="192"/>
      <c r="AP50" s="190"/>
      <c r="AQ50" s="190"/>
      <c r="AR50" s="190"/>
      <c r="AS50" s="190"/>
      <c r="AT50" s="190"/>
      <c r="AU50" s="190"/>
      <c r="AV50" s="190"/>
      <c r="AW50" s="190"/>
      <c r="AX50" s="190"/>
      <c r="AY50" s="190"/>
      <c r="AZ50" s="190"/>
      <c r="BA50" s="190"/>
      <c r="BB50" s="190"/>
      <c r="BC50" s="190"/>
      <c r="BD50" s="190"/>
      <c r="BE50" s="190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  <c r="CE50" s="191"/>
      <c r="CF50" s="191"/>
      <c r="CG50" s="191"/>
      <c r="CH50" s="191"/>
      <c r="CI50" s="191"/>
      <c r="CJ50" s="191"/>
      <c r="CK50" s="191"/>
      <c r="CL50" s="191"/>
      <c r="CM50" s="191"/>
      <c r="CN50" s="191"/>
      <c r="CO50" s="191"/>
      <c r="CP50" s="191"/>
      <c r="CQ50" s="191"/>
      <c r="CR50" s="191"/>
      <c r="CS50" s="191"/>
      <c r="CT50" s="191"/>
      <c r="CU50" s="191"/>
      <c r="CV50" s="191"/>
      <c r="CW50" s="191"/>
      <c r="CX50" s="23"/>
      <c r="CY50" s="23"/>
      <c r="CZ50" s="23"/>
      <c r="DA50" s="23"/>
      <c r="DB50" s="191"/>
      <c r="DC50" s="191"/>
      <c r="DD50" s="191"/>
      <c r="DE50" s="191"/>
      <c r="DF50" s="191"/>
      <c r="DG50" s="191"/>
      <c r="DH50" s="191"/>
      <c r="DI50" s="191"/>
      <c r="DJ50" s="191"/>
      <c r="DK50" s="191"/>
      <c r="DL50" s="191"/>
      <c r="DM50" s="191"/>
      <c r="DN50" s="191"/>
      <c r="DO50" s="191"/>
      <c r="DP50" s="191"/>
      <c r="DQ50" s="191"/>
      <c r="DR50" s="191"/>
      <c r="DS50" s="191"/>
      <c r="DT50" s="191"/>
      <c r="DU50" s="191"/>
      <c r="DV50" s="191"/>
      <c r="DW50" s="191"/>
    </row>
    <row r="51" spans="1:127">
      <c r="A51" s="190"/>
      <c r="B51" s="190"/>
      <c r="C51" s="190"/>
      <c r="D51" s="190"/>
      <c r="E51" s="190"/>
      <c r="F51" s="190"/>
      <c r="G51" s="190"/>
      <c r="H51" s="190"/>
      <c r="I51" s="192" t="s">
        <v>188</v>
      </c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192"/>
      <c r="AA51" s="192"/>
      <c r="AB51" s="192"/>
      <c r="AC51" s="192"/>
      <c r="AD51" s="192"/>
      <c r="AE51" s="192"/>
      <c r="AF51" s="192"/>
      <c r="AG51" s="192"/>
      <c r="AH51" s="192"/>
      <c r="AI51" s="192"/>
      <c r="AJ51" s="192"/>
      <c r="AK51" s="192"/>
      <c r="AL51" s="192"/>
      <c r="AM51" s="192"/>
      <c r="AN51" s="192"/>
      <c r="AO51" s="192"/>
      <c r="AP51" s="190" t="s">
        <v>189</v>
      </c>
      <c r="AQ51" s="190"/>
      <c r="AR51" s="190"/>
      <c r="AS51" s="190"/>
      <c r="AT51" s="190"/>
      <c r="AU51" s="190"/>
      <c r="AV51" s="190"/>
      <c r="AW51" s="190"/>
      <c r="AX51" s="190"/>
      <c r="AY51" s="190"/>
      <c r="AZ51" s="190"/>
      <c r="BA51" s="190"/>
      <c r="BB51" s="190"/>
      <c r="BC51" s="190"/>
      <c r="BD51" s="190"/>
      <c r="BE51" s="190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1"/>
      <c r="BQ51" s="191"/>
      <c r="BR51" s="191"/>
      <c r="BS51" s="191"/>
      <c r="BT51" s="191"/>
      <c r="BU51" s="191"/>
      <c r="BV51" s="191"/>
      <c r="BW51" s="191"/>
      <c r="BX51" s="191"/>
      <c r="BY51" s="191"/>
      <c r="BZ51" s="191"/>
      <c r="CA51" s="191"/>
      <c r="CB51" s="191"/>
      <c r="CC51" s="191"/>
      <c r="CD51" s="191"/>
      <c r="CE51" s="191"/>
      <c r="CF51" s="191"/>
      <c r="CG51" s="191"/>
      <c r="CH51" s="191"/>
      <c r="CI51" s="191"/>
      <c r="CJ51" s="191"/>
      <c r="CK51" s="191"/>
      <c r="CL51" s="191"/>
      <c r="CM51" s="191"/>
      <c r="CN51" s="191"/>
      <c r="CO51" s="191"/>
      <c r="CP51" s="191"/>
      <c r="CQ51" s="191"/>
      <c r="CR51" s="191"/>
      <c r="CS51" s="191"/>
      <c r="CT51" s="191"/>
      <c r="CU51" s="191"/>
      <c r="CV51" s="191"/>
      <c r="CW51" s="191"/>
      <c r="CX51" s="23"/>
      <c r="CY51" s="23"/>
      <c r="CZ51" s="23"/>
      <c r="DA51" s="23"/>
      <c r="DB51" s="191"/>
      <c r="DC51" s="191"/>
      <c r="DD51" s="191"/>
      <c r="DE51" s="191"/>
      <c r="DF51" s="191"/>
      <c r="DG51" s="191"/>
      <c r="DH51" s="191"/>
      <c r="DI51" s="191"/>
      <c r="DJ51" s="191"/>
      <c r="DK51" s="191"/>
      <c r="DL51" s="191"/>
      <c r="DM51" s="191"/>
      <c r="DN51" s="191"/>
      <c r="DO51" s="191"/>
      <c r="DP51" s="191"/>
      <c r="DQ51" s="191"/>
      <c r="DR51" s="191"/>
      <c r="DS51" s="191"/>
      <c r="DT51" s="191"/>
      <c r="DU51" s="191"/>
      <c r="DV51" s="191"/>
      <c r="DW51" s="191"/>
    </row>
    <row r="52" spans="1:127">
      <c r="A52" s="190"/>
      <c r="B52" s="190"/>
      <c r="C52" s="190"/>
      <c r="D52" s="190"/>
      <c r="E52" s="190"/>
      <c r="F52" s="190"/>
      <c r="G52" s="190"/>
      <c r="H52" s="190"/>
      <c r="I52" s="192" t="s">
        <v>190</v>
      </c>
      <c r="J52" s="192"/>
      <c r="K52" s="192"/>
      <c r="L52" s="192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  <c r="AH52" s="192"/>
      <c r="AI52" s="192"/>
      <c r="AJ52" s="192"/>
      <c r="AK52" s="192"/>
      <c r="AL52" s="192"/>
      <c r="AM52" s="192"/>
      <c r="AN52" s="192"/>
      <c r="AO52" s="192"/>
      <c r="AP52" s="190" t="s">
        <v>184</v>
      </c>
      <c r="AQ52" s="190"/>
      <c r="AR52" s="190"/>
      <c r="AS52" s="190"/>
      <c r="AT52" s="190"/>
      <c r="AU52" s="190"/>
      <c r="AV52" s="190"/>
      <c r="AW52" s="190"/>
      <c r="AX52" s="190"/>
      <c r="AY52" s="190"/>
      <c r="AZ52" s="190"/>
      <c r="BA52" s="190"/>
      <c r="BB52" s="190"/>
      <c r="BC52" s="190"/>
      <c r="BD52" s="190"/>
      <c r="BE52" s="190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1"/>
      <c r="BQ52" s="191"/>
      <c r="BR52" s="191"/>
      <c r="BS52" s="191"/>
      <c r="BT52" s="191"/>
      <c r="BU52" s="191"/>
      <c r="BV52" s="191"/>
      <c r="BW52" s="191"/>
      <c r="BX52" s="191"/>
      <c r="BY52" s="191"/>
      <c r="BZ52" s="191"/>
      <c r="CA52" s="191"/>
      <c r="CB52" s="191"/>
      <c r="CC52" s="191"/>
      <c r="CD52" s="191"/>
      <c r="CE52" s="191"/>
      <c r="CF52" s="191"/>
      <c r="CG52" s="191"/>
      <c r="CH52" s="191"/>
      <c r="CI52" s="191"/>
      <c r="CJ52" s="191"/>
      <c r="CK52" s="191"/>
      <c r="CL52" s="191"/>
      <c r="CM52" s="191"/>
      <c r="CN52" s="191"/>
      <c r="CO52" s="191"/>
      <c r="CP52" s="191"/>
      <c r="CQ52" s="191"/>
      <c r="CR52" s="191"/>
      <c r="CS52" s="191"/>
      <c r="CT52" s="191"/>
      <c r="CU52" s="191"/>
      <c r="CV52" s="191"/>
      <c r="CW52" s="191"/>
      <c r="CX52" s="187"/>
      <c r="CY52" s="187"/>
      <c r="CZ52" s="187"/>
      <c r="DA52" s="187"/>
      <c r="DB52" s="191"/>
      <c r="DC52" s="191"/>
      <c r="DD52" s="191"/>
      <c r="DE52" s="191"/>
      <c r="DF52" s="191"/>
      <c r="DG52" s="191"/>
      <c r="DH52" s="191"/>
      <c r="DI52" s="191"/>
      <c r="DJ52" s="191"/>
      <c r="DK52" s="191"/>
      <c r="DL52" s="191"/>
      <c r="DM52" s="191"/>
      <c r="DN52" s="191"/>
      <c r="DO52" s="191"/>
      <c r="DP52" s="191"/>
      <c r="DQ52" s="191"/>
      <c r="DR52" s="191"/>
      <c r="DS52" s="191"/>
      <c r="DT52" s="191"/>
      <c r="DU52" s="191"/>
      <c r="DV52" s="191"/>
      <c r="DW52" s="191"/>
    </row>
    <row r="53" spans="1:127">
      <c r="A53" s="190"/>
      <c r="B53" s="190"/>
      <c r="C53" s="190"/>
      <c r="D53" s="190"/>
      <c r="E53" s="190"/>
      <c r="F53" s="190"/>
      <c r="G53" s="190"/>
      <c r="H53" s="190"/>
      <c r="I53" s="192" t="s">
        <v>191</v>
      </c>
      <c r="J53" s="192"/>
      <c r="K53" s="192"/>
      <c r="L53" s="192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192"/>
      <c r="Z53" s="192"/>
      <c r="AA53" s="192"/>
      <c r="AB53" s="192"/>
      <c r="AC53" s="192"/>
      <c r="AD53" s="192"/>
      <c r="AE53" s="192"/>
      <c r="AF53" s="192"/>
      <c r="AG53" s="192"/>
      <c r="AH53" s="192"/>
      <c r="AI53" s="192"/>
      <c r="AJ53" s="192"/>
      <c r="AK53" s="192"/>
      <c r="AL53" s="192"/>
      <c r="AM53" s="192"/>
      <c r="AN53" s="192"/>
      <c r="AO53" s="192"/>
      <c r="AP53" s="190"/>
      <c r="AQ53" s="190"/>
      <c r="AR53" s="190"/>
      <c r="AS53" s="190"/>
      <c r="AT53" s="190"/>
      <c r="AU53" s="190"/>
      <c r="AV53" s="190"/>
      <c r="AW53" s="190"/>
      <c r="AX53" s="190"/>
      <c r="AY53" s="190"/>
      <c r="AZ53" s="190"/>
      <c r="BA53" s="190"/>
      <c r="BB53" s="190"/>
      <c r="BC53" s="190"/>
      <c r="BD53" s="190"/>
      <c r="BE53" s="190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1"/>
      <c r="CD53" s="191"/>
      <c r="CE53" s="191"/>
      <c r="CF53" s="191"/>
      <c r="CG53" s="191"/>
      <c r="CH53" s="191"/>
      <c r="CI53" s="191"/>
      <c r="CJ53" s="191"/>
      <c r="CK53" s="191"/>
      <c r="CL53" s="191"/>
      <c r="CM53" s="191"/>
      <c r="CN53" s="191"/>
      <c r="CO53" s="191"/>
      <c r="CP53" s="191"/>
      <c r="CQ53" s="191"/>
      <c r="CR53" s="191"/>
      <c r="CS53" s="191"/>
      <c r="CT53" s="191"/>
      <c r="CU53" s="191"/>
      <c r="CV53" s="191"/>
      <c r="CW53" s="191"/>
      <c r="CX53" s="189"/>
      <c r="CY53" s="189"/>
      <c r="CZ53" s="189"/>
      <c r="DA53" s="189"/>
      <c r="DB53" s="191"/>
      <c r="DC53" s="191"/>
      <c r="DD53" s="191"/>
      <c r="DE53" s="191"/>
      <c r="DF53" s="191"/>
      <c r="DG53" s="191"/>
      <c r="DH53" s="191"/>
      <c r="DI53" s="191"/>
      <c r="DJ53" s="191"/>
      <c r="DK53" s="191"/>
      <c r="DL53" s="191"/>
      <c r="DM53" s="191"/>
      <c r="DN53" s="191"/>
      <c r="DO53" s="191"/>
      <c r="DP53" s="191"/>
      <c r="DQ53" s="191"/>
      <c r="DR53" s="191"/>
      <c r="DS53" s="191"/>
      <c r="DT53" s="191"/>
      <c r="DU53" s="191"/>
      <c r="DV53" s="191"/>
      <c r="DW53" s="191"/>
    </row>
    <row r="54" spans="1:127">
      <c r="A54" s="190"/>
      <c r="B54" s="190"/>
      <c r="C54" s="190"/>
      <c r="D54" s="190"/>
      <c r="E54" s="190"/>
      <c r="F54" s="190"/>
      <c r="G54" s="190"/>
      <c r="H54" s="190"/>
      <c r="I54" s="192" t="s">
        <v>192</v>
      </c>
      <c r="J54" s="192"/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192"/>
      <c r="X54" s="192"/>
      <c r="Y54" s="192"/>
      <c r="Z54" s="192"/>
      <c r="AA54" s="192"/>
      <c r="AB54" s="192"/>
      <c r="AC54" s="192"/>
      <c r="AD54" s="192"/>
      <c r="AE54" s="192"/>
      <c r="AF54" s="192"/>
      <c r="AG54" s="192"/>
      <c r="AH54" s="192"/>
      <c r="AI54" s="192"/>
      <c r="AJ54" s="192"/>
      <c r="AK54" s="192"/>
      <c r="AL54" s="192"/>
      <c r="AM54" s="192"/>
      <c r="AN54" s="192"/>
      <c r="AO54" s="192"/>
      <c r="AP54" s="190" t="s">
        <v>184</v>
      </c>
      <c r="AQ54" s="190"/>
      <c r="AR54" s="190"/>
      <c r="AS54" s="190"/>
      <c r="AT54" s="190"/>
      <c r="AU54" s="190"/>
      <c r="AV54" s="190"/>
      <c r="AW54" s="190"/>
      <c r="AX54" s="190"/>
      <c r="AY54" s="190"/>
      <c r="AZ54" s="190"/>
      <c r="BA54" s="190"/>
      <c r="BB54" s="190"/>
      <c r="BC54" s="190"/>
      <c r="BD54" s="190"/>
      <c r="BE54" s="190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  <c r="BU54" s="191"/>
      <c r="BV54" s="191"/>
      <c r="BW54" s="191"/>
      <c r="BX54" s="191"/>
      <c r="BY54" s="191"/>
      <c r="BZ54" s="191"/>
      <c r="CA54" s="191"/>
      <c r="CB54" s="191"/>
      <c r="CC54" s="191"/>
      <c r="CD54" s="191"/>
      <c r="CE54" s="191"/>
      <c r="CF54" s="191"/>
      <c r="CG54" s="191"/>
      <c r="CH54" s="191"/>
      <c r="CI54" s="191"/>
      <c r="CJ54" s="191"/>
      <c r="CK54" s="191"/>
      <c r="CL54" s="191"/>
      <c r="CM54" s="191"/>
      <c r="CN54" s="191"/>
      <c r="CO54" s="191"/>
      <c r="CP54" s="191"/>
      <c r="CQ54" s="191"/>
      <c r="CR54" s="191"/>
      <c r="CS54" s="191"/>
      <c r="CT54" s="191"/>
      <c r="CU54" s="191"/>
      <c r="CV54" s="191"/>
      <c r="CW54" s="191"/>
      <c r="CX54" s="23"/>
      <c r="CY54" s="23"/>
      <c r="CZ54" s="23"/>
      <c r="DA54" s="23"/>
      <c r="DB54" s="191"/>
      <c r="DC54" s="191"/>
      <c r="DD54" s="191"/>
      <c r="DE54" s="191"/>
      <c r="DF54" s="191"/>
      <c r="DG54" s="191"/>
      <c r="DH54" s="191"/>
      <c r="DI54" s="191"/>
      <c r="DJ54" s="191"/>
      <c r="DK54" s="191"/>
      <c r="DL54" s="191"/>
      <c r="DM54" s="191"/>
      <c r="DN54" s="191"/>
      <c r="DO54" s="191"/>
      <c r="DP54" s="191"/>
      <c r="DQ54" s="191"/>
      <c r="DR54" s="191"/>
      <c r="DS54" s="191"/>
      <c r="DT54" s="191"/>
      <c r="DU54" s="191"/>
      <c r="DV54" s="191"/>
      <c r="DW54" s="191"/>
    </row>
    <row r="55" spans="1:127">
      <c r="A55" s="190" t="s">
        <v>39</v>
      </c>
      <c r="B55" s="190"/>
      <c r="C55" s="190"/>
      <c r="D55" s="190"/>
      <c r="E55" s="190"/>
      <c r="F55" s="190"/>
      <c r="G55" s="190"/>
      <c r="H55" s="190"/>
      <c r="I55" s="192" t="s">
        <v>193</v>
      </c>
      <c r="J55" s="192"/>
      <c r="K55" s="192"/>
      <c r="L55" s="192"/>
      <c r="M55" s="192"/>
      <c r="N55" s="192"/>
      <c r="O55" s="192"/>
      <c r="P55" s="192"/>
      <c r="Q55" s="192"/>
      <c r="R55" s="192"/>
      <c r="S55" s="192"/>
      <c r="T55" s="192"/>
      <c r="U55" s="192"/>
      <c r="V55" s="192"/>
      <c r="W55" s="192"/>
      <c r="X55" s="192"/>
      <c r="Y55" s="192"/>
      <c r="Z55" s="192"/>
      <c r="AA55" s="192"/>
      <c r="AB55" s="192"/>
      <c r="AC55" s="192"/>
      <c r="AD55" s="192"/>
      <c r="AE55" s="192"/>
      <c r="AF55" s="192"/>
      <c r="AG55" s="192"/>
      <c r="AH55" s="192"/>
      <c r="AI55" s="192"/>
      <c r="AJ55" s="192"/>
      <c r="AK55" s="192"/>
      <c r="AL55" s="192"/>
      <c r="AM55" s="192"/>
      <c r="AN55" s="192"/>
      <c r="AO55" s="192"/>
      <c r="AP55" s="190" t="s">
        <v>184</v>
      </c>
      <c r="AQ55" s="190"/>
      <c r="AR55" s="190"/>
      <c r="AS55" s="190"/>
      <c r="AT55" s="190"/>
      <c r="AU55" s="190"/>
      <c r="AV55" s="190"/>
      <c r="AW55" s="190"/>
      <c r="AX55" s="190"/>
      <c r="AY55" s="190"/>
      <c r="AZ55" s="190"/>
      <c r="BA55" s="190"/>
      <c r="BB55" s="190"/>
      <c r="BC55" s="190"/>
      <c r="BD55" s="190"/>
      <c r="BE55" s="190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1"/>
      <c r="BR55" s="191"/>
      <c r="BS55" s="191"/>
      <c r="BT55" s="191"/>
      <c r="BU55" s="191"/>
      <c r="BV55" s="191"/>
      <c r="BW55" s="191"/>
      <c r="BX55" s="191"/>
      <c r="BY55" s="191"/>
      <c r="BZ55" s="191"/>
      <c r="CA55" s="191"/>
      <c r="CB55" s="191"/>
      <c r="CC55" s="191"/>
      <c r="CD55" s="191"/>
      <c r="CE55" s="191"/>
      <c r="CF55" s="191"/>
      <c r="CG55" s="191"/>
      <c r="CH55" s="191"/>
      <c r="CI55" s="191"/>
      <c r="CJ55" s="191"/>
      <c r="CK55" s="191"/>
      <c r="CL55" s="191"/>
      <c r="CM55" s="191"/>
      <c r="CN55" s="191"/>
      <c r="CO55" s="191"/>
      <c r="CP55" s="191"/>
      <c r="CQ55" s="191"/>
      <c r="CR55" s="191"/>
      <c r="CS55" s="191"/>
      <c r="CT55" s="191"/>
      <c r="CU55" s="191"/>
      <c r="CV55" s="191"/>
      <c r="CW55" s="191"/>
      <c r="CX55" s="187"/>
      <c r="CY55" s="187"/>
      <c r="CZ55" s="187"/>
      <c r="DA55" s="187"/>
      <c r="DB55" s="191"/>
      <c r="DC55" s="191"/>
      <c r="DD55" s="191"/>
      <c r="DE55" s="191"/>
      <c r="DF55" s="191"/>
      <c r="DG55" s="191"/>
      <c r="DH55" s="191"/>
      <c r="DI55" s="191"/>
      <c r="DJ55" s="191"/>
      <c r="DK55" s="191"/>
      <c r="DL55" s="191"/>
      <c r="DM55" s="191"/>
      <c r="DN55" s="191"/>
      <c r="DO55" s="191"/>
      <c r="DP55" s="191"/>
      <c r="DQ55" s="191"/>
      <c r="DR55" s="191"/>
      <c r="DS55" s="191"/>
      <c r="DT55" s="191"/>
      <c r="DU55" s="191"/>
      <c r="DV55" s="191"/>
      <c r="DW55" s="191"/>
    </row>
    <row r="56" spans="1:127">
      <c r="A56" s="190"/>
      <c r="B56" s="190"/>
      <c r="C56" s="190"/>
      <c r="D56" s="190"/>
      <c r="E56" s="190"/>
      <c r="F56" s="190"/>
      <c r="G56" s="190"/>
      <c r="H56" s="190"/>
      <c r="I56" s="192" t="s">
        <v>194</v>
      </c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192"/>
      <c r="AA56" s="192"/>
      <c r="AB56" s="192"/>
      <c r="AC56" s="192"/>
      <c r="AD56" s="192"/>
      <c r="AE56" s="192"/>
      <c r="AF56" s="192"/>
      <c r="AG56" s="192"/>
      <c r="AH56" s="192"/>
      <c r="AI56" s="192"/>
      <c r="AJ56" s="192"/>
      <c r="AK56" s="192"/>
      <c r="AL56" s="192"/>
      <c r="AM56" s="192"/>
      <c r="AN56" s="192"/>
      <c r="AO56" s="192"/>
      <c r="AP56" s="190"/>
      <c r="AQ56" s="190"/>
      <c r="AR56" s="190"/>
      <c r="AS56" s="190"/>
      <c r="AT56" s="190"/>
      <c r="AU56" s="190"/>
      <c r="AV56" s="190"/>
      <c r="AW56" s="190"/>
      <c r="AX56" s="190"/>
      <c r="AY56" s="190"/>
      <c r="AZ56" s="190"/>
      <c r="BA56" s="190"/>
      <c r="BB56" s="190"/>
      <c r="BC56" s="190"/>
      <c r="BD56" s="190"/>
      <c r="BE56" s="190"/>
      <c r="BF56" s="191"/>
      <c r="BG56" s="191"/>
      <c r="BH56" s="191"/>
      <c r="BI56" s="191"/>
      <c r="BJ56" s="191"/>
      <c r="BK56" s="191"/>
      <c r="BL56" s="191"/>
      <c r="BM56" s="191"/>
      <c r="BN56" s="191"/>
      <c r="BO56" s="191"/>
      <c r="BP56" s="191"/>
      <c r="BQ56" s="191"/>
      <c r="BR56" s="191"/>
      <c r="BS56" s="191"/>
      <c r="BT56" s="191"/>
      <c r="BU56" s="191"/>
      <c r="BV56" s="191"/>
      <c r="BW56" s="191"/>
      <c r="BX56" s="191"/>
      <c r="BY56" s="191"/>
      <c r="BZ56" s="191"/>
      <c r="CA56" s="191"/>
      <c r="CB56" s="191"/>
      <c r="CC56" s="191"/>
      <c r="CD56" s="191"/>
      <c r="CE56" s="191"/>
      <c r="CF56" s="191"/>
      <c r="CG56" s="191"/>
      <c r="CH56" s="191"/>
      <c r="CI56" s="191"/>
      <c r="CJ56" s="191"/>
      <c r="CK56" s="191"/>
      <c r="CL56" s="191"/>
      <c r="CM56" s="191"/>
      <c r="CN56" s="191"/>
      <c r="CO56" s="191"/>
      <c r="CP56" s="191"/>
      <c r="CQ56" s="191"/>
      <c r="CR56" s="191"/>
      <c r="CS56" s="191"/>
      <c r="CT56" s="191"/>
      <c r="CU56" s="191"/>
      <c r="CV56" s="191"/>
      <c r="CW56" s="191"/>
      <c r="CX56" s="188"/>
      <c r="CY56" s="188"/>
      <c r="CZ56" s="188"/>
      <c r="DA56" s="188"/>
      <c r="DB56" s="191"/>
      <c r="DC56" s="191"/>
      <c r="DD56" s="191"/>
      <c r="DE56" s="191"/>
      <c r="DF56" s="191"/>
      <c r="DG56" s="191"/>
      <c r="DH56" s="191"/>
      <c r="DI56" s="191"/>
      <c r="DJ56" s="191"/>
      <c r="DK56" s="191"/>
      <c r="DL56" s="191"/>
      <c r="DM56" s="191"/>
      <c r="DN56" s="191"/>
      <c r="DO56" s="191"/>
      <c r="DP56" s="191"/>
      <c r="DQ56" s="191"/>
      <c r="DR56" s="191"/>
      <c r="DS56" s="191"/>
      <c r="DT56" s="191"/>
      <c r="DU56" s="191"/>
      <c r="DV56" s="191"/>
      <c r="DW56" s="191"/>
    </row>
    <row r="57" spans="1:127">
      <c r="A57" s="190"/>
      <c r="B57" s="190"/>
      <c r="C57" s="190"/>
      <c r="D57" s="190"/>
      <c r="E57" s="190"/>
      <c r="F57" s="190"/>
      <c r="G57" s="190"/>
      <c r="H57" s="190"/>
      <c r="I57" s="192" t="s">
        <v>186</v>
      </c>
      <c r="J57" s="192"/>
      <c r="K57" s="192"/>
      <c r="L57" s="192"/>
      <c r="M57" s="192"/>
      <c r="N57" s="192"/>
      <c r="O57" s="192"/>
      <c r="P57" s="192"/>
      <c r="Q57" s="192"/>
      <c r="R57" s="192"/>
      <c r="S57" s="192"/>
      <c r="T57" s="192"/>
      <c r="U57" s="192"/>
      <c r="V57" s="192"/>
      <c r="W57" s="192"/>
      <c r="X57" s="192"/>
      <c r="Y57" s="192"/>
      <c r="Z57" s="192"/>
      <c r="AA57" s="192"/>
      <c r="AB57" s="192"/>
      <c r="AC57" s="192"/>
      <c r="AD57" s="192"/>
      <c r="AE57" s="192"/>
      <c r="AF57" s="192"/>
      <c r="AG57" s="192"/>
      <c r="AH57" s="192"/>
      <c r="AI57" s="192"/>
      <c r="AJ57" s="192"/>
      <c r="AK57" s="192"/>
      <c r="AL57" s="192"/>
      <c r="AM57" s="192"/>
      <c r="AN57" s="192"/>
      <c r="AO57" s="192"/>
      <c r="AP57" s="190"/>
      <c r="AQ57" s="190"/>
      <c r="AR57" s="190"/>
      <c r="AS57" s="190"/>
      <c r="AT57" s="190"/>
      <c r="AU57" s="190"/>
      <c r="AV57" s="190"/>
      <c r="AW57" s="190"/>
      <c r="AX57" s="190"/>
      <c r="AY57" s="190"/>
      <c r="AZ57" s="190"/>
      <c r="BA57" s="190"/>
      <c r="BB57" s="190"/>
      <c r="BC57" s="190"/>
      <c r="BD57" s="190"/>
      <c r="BE57" s="190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1"/>
      <c r="BV57" s="191"/>
      <c r="BW57" s="191"/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191"/>
      <c r="CI57" s="191"/>
      <c r="CJ57" s="191"/>
      <c r="CK57" s="191"/>
      <c r="CL57" s="191"/>
      <c r="CM57" s="191"/>
      <c r="CN57" s="191"/>
      <c r="CO57" s="191"/>
      <c r="CP57" s="191"/>
      <c r="CQ57" s="191"/>
      <c r="CR57" s="191"/>
      <c r="CS57" s="191"/>
      <c r="CT57" s="191"/>
      <c r="CU57" s="191"/>
      <c r="CV57" s="191"/>
      <c r="CW57" s="191"/>
      <c r="CX57" s="189"/>
      <c r="CY57" s="189"/>
      <c r="CZ57" s="189"/>
      <c r="DA57" s="189"/>
      <c r="DB57" s="191"/>
      <c r="DC57" s="191"/>
      <c r="DD57" s="191"/>
      <c r="DE57" s="191"/>
      <c r="DF57" s="191"/>
      <c r="DG57" s="191"/>
      <c r="DH57" s="191"/>
      <c r="DI57" s="191"/>
      <c r="DJ57" s="191"/>
      <c r="DK57" s="191"/>
      <c r="DL57" s="191"/>
      <c r="DM57" s="191"/>
      <c r="DN57" s="191"/>
      <c r="DO57" s="191"/>
      <c r="DP57" s="191"/>
      <c r="DQ57" s="191"/>
      <c r="DR57" s="191"/>
      <c r="DS57" s="191"/>
      <c r="DT57" s="191"/>
      <c r="DU57" s="191"/>
      <c r="DV57" s="191"/>
      <c r="DW57" s="191"/>
    </row>
    <row r="58" spans="1:127">
      <c r="A58" s="190" t="s">
        <v>42</v>
      </c>
      <c r="B58" s="190"/>
      <c r="C58" s="190"/>
      <c r="D58" s="190"/>
      <c r="E58" s="190"/>
      <c r="F58" s="190"/>
      <c r="G58" s="190"/>
      <c r="H58" s="190"/>
      <c r="I58" s="192" t="s">
        <v>195</v>
      </c>
      <c r="J58" s="192"/>
      <c r="K58" s="192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192"/>
      <c r="Z58" s="192"/>
      <c r="AA58" s="192"/>
      <c r="AB58" s="192"/>
      <c r="AC58" s="192"/>
      <c r="AD58" s="192"/>
      <c r="AE58" s="192"/>
      <c r="AF58" s="192"/>
      <c r="AG58" s="192"/>
      <c r="AH58" s="192"/>
      <c r="AI58" s="192"/>
      <c r="AJ58" s="192"/>
      <c r="AK58" s="192"/>
      <c r="AL58" s="192"/>
      <c r="AM58" s="192"/>
      <c r="AN58" s="192"/>
      <c r="AO58" s="192"/>
      <c r="AP58" s="190"/>
      <c r="AQ58" s="190"/>
      <c r="AR58" s="190"/>
      <c r="AS58" s="190"/>
      <c r="AT58" s="190"/>
      <c r="AU58" s="190"/>
      <c r="AV58" s="190"/>
      <c r="AW58" s="190"/>
      <c r="AX58" s="190"/>
      <c r="AY58" s="190"/>
      <c r="AZ58" s="190"/>
      <c r="BA58" s="190"/>
      <c r="BB58" s="190"/>
      <c r="BC58" s="190"/>
      <c r="BD58" s="190"/>
      <c r="BE58" s="190"/>
      <c r="BF58" s="191"/>
      <c r="BG58" s="191"/>
      <c r="BH58" s="191"/>
      <c r="BI58" s="191"/>
      <c r="BJ58" s="191"/>
      <c r="BK58" s="191"/>
      <c r="BL58" s="191"/>
      <c r="BM58" s="191"/>
      <c r="BN58" s="191"/>
      <c r="BO58" s="191"/>
      <c r="BP58" s="191"/>
      <c r="BQ58" s="191"/>
      <c r="BR58" s="191"/>
      <c r="BS58" s="191"/>
      <c r="BT58" s="191"/>
      <c r="BU58" s="191"/>
      <c r="BV58" s="191"/>
      <c r="BW58" s="191"/>
      <c r="BX58" s="191"/>
      <c r="BY58" s="191"/>
      <c r="BZ58" s="191"/>
      <c r="CA58" s="191"/>
      <c r="CB58" s="191"/>
      <c r="CC58" s="191"/>
      <c r="CD58" s="191"/>
      <c r="CE58" s="191"/>
      <c r="CF58" s="191"/>
      <c r="CG58" s="191"/>
      <c r="CH58" s="191"/>
      <c r="CI58" s="191"/>
      <c r="CJ58" s="191"/>
      <c r="CK58" s="191"/>
      <c r="CL58" s="191"/>
      <c r="CM58" s="191"/>
      <c r="CN58" s="191"/>
      <c r="CO58" s="191"/>
      <c r="CP58" s="191"/>
      <c r="CQ58" s="191"/>
      <c r="CR58" s="191"/>
      <c r="CS58" s="191"/>
      <c r="CT58" s="191"/>
      <c r="CU58" s="191"/>
      <c r="CV58" s="191"/>
      <c r="CW58" s="191"/>
      <c r="CX58" s="23"/>
      <c r="CY58" s="23"/>
      <c r="CZ58" s="23"/>
      <c r="DA58" s="23"/>
      <c r="DB58" s="191"/>
      <c r="DC58" s="191"/>
      <c r="DD58" s="191"/>
      <c r="DE58" s="191"/>
      <c r="DF58" s="191"/>
      <c r="DG58" s="191"/>
      <c r="DH58" s="191"/>
      <c r="DI58" s="191"/>
      <c r="DJ58" s="191"/>
      <c r="DK58" s="191"/>
      <c r="DL58" s="191"/>
      <c r="DM58" s="191"/>
      <c r="DN58" s="191"/>
      <c r="DO58" s="191"/>
      <c r="DP58" s="191"/>
      <c r="DQ58" s="191"/>
      <c r="DR58" s="191"/>
      <c r="DS58" s="191"/>
      <c r="DT58" s="191"/>
      <c r="DU58" s="191"/>
      <c r="DV58" s="191"/>
      <c r="DW58" s="191"/>
    </row>
    <row r="59" spans="1:127">
      <c r="A59" s="190" t="s">
        <v>43</v>
      </c>
      <c r="B59" s="190"/>
      <c r="C59" s="190"/>
      <c r="D59" s="190"/>
      <c r="E59" s="190"/>
      <c r="F59" s="190"/>
      <c r="G59" s="190"/>
      <c r="H59" s="190"/>
      <c r="I59" s="192" t="s">
        <v>196</v>
      </c>
      <c r="J59" s="192"/>
      <c r="K59" s="192"/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92"/>
      <c r="W59" s="192"/>
      <c r="X59" s="192"/>
      <c r="Y59" s="192"/>
      <c r="Z59" s="192"/>
      <c r="AA59" s="192"/>
      <c r="AB59" s="192"/>
      <c r="AC59" s="192"/>
      <c r="AD59" s="192"/>
      <c r="AE59" s="192"/>
      <c r="AF59" s="192"/>
      <c r="AG59" s="192"/>
      <c r="AH59" s="192"/>
      <c r="AI59" s="192"/>
      <c r="AJ59" s="192"/>
      <c r="AK59" s="192"/>
      <c r="AL59" s="192"/>
      <c r="AM59" s="192"/>
      <c r="AN59" s="192"/>
      <c r="AO59" s="192"/>
      <c r="AP59" s="190" t="s">
        <v>184</v>
      </c>
      <c r="AQ59" s="190"/>
      <c r="AR59" s="190"/>
      <c r="AS59" s="190"/>
      <c r="AT59" s="190"/>
      <c r="AU59" s="190"/>
      <c r="AV59" s="190"/>
      <c r="AW59" s="190"/>
      <c r="AX59" s="190"/>
      <c r="AY59" s="190"/>
      <c r="AZ59" s="190"/>
      <c r="BA59" s="190"/>
      <c r="BB59" s="190"/>
      <c r="BC59" s="190"/>
      <c r="BD59" s="190"/>
      <c r="BE59" s="190"/>
      <c r="BF59" s="191"/>
      <c r="BG59" s="191"/>
      <c r="BH59" s="191"/>
      <c r="BI59" s="191"/>
      <c r="BJ59" s="191"/>
      <c r="BK59" s="191"/>
      <c r="BL59" s="191"/>
      <c r="BM59" s="191"/>
      <c r="BN59" s="191"/>
      <c r="BO59" s="191"/>
      <c r="BP59" s="191"/>
      <c r="BQ59" s="191"/>
      <c r="BR59" s="191"/>
      <c r="BS59" s="191"/>
      <c r="BT59" s="191"/>
      <c r="BU59" s="191"/>
      <c r="BV59" s="191"/>
      <c r="BW59" s="191"/>
      <c r="BX59" s="191"/>
      <c r="BY59" s="191"/>
      <c r="BZ59" s="191"/>
      <c r="CA59" s="191"/>
      <c r="CB59" s="191"/>
      <c r="CC59" s="191"/>
      <c r="CD59" s="191"/>
      <c r="CE59" s="191"/>
      <c r="CF59" s="191"/>
      <c r="CG59" s="191"/>
      <c r="CH59" s="191"/>
      <c r="CI59" s="191"/>
      <c r="CJ59" s="191"/>
      <c r="CK59" s="191"/>
      <c r="CL59" s="191"/>
      <c r="CM59" s="191"/>
      <c r="CN59" s="191"/>
      <c r="CO59" s="191"/>
      <c r="CP59" s="191"/>
      <c r="CQ59" s="191"/>
      <c r="CR59" s="191"/>
      <c r="CS59" s="191"/>
      <c r="CT59" s="191"/>
      <c r="CU59" s="191"/>
      <c r="CV59" s="191"/>
      <c r="CW59" s="191"/>
      <c r="CX59" s="187"/>
      <c r="CY59" s="187"/>
      <c r="CZ59" s="187"/>
      <c r="DA59" s="187"/>
      <c r="DB59" s="191"/>
      <c r="DC59" s="191"/>
      <c r="DD59" s="191"/>
      <c r="DE59" s="191"/>
      <c r="DF59" s="191"/>
      <c r="DG59" s="191"/>
      <c r="DH59" s="191"/>
      <c r="DI59" s="191"/>
      <c r="DJ59" s="191"/>
      <c r="DK59" s="191"/>
      <c r="DL59" s="191"/>
      <c r="DM59" s="191"/>
      <c r="DN59" s="191"/>
      <c r="DO59" s="191"/>
      <c r="DP59" s="191"/>
      <c r="DQ59" s="191"/>
      <c r="DR59" s="191"/>
      <c r="DS59" s="191"/>
      <c r="DT59" s="191"/>
      <c r="DU59" s="191"/>
      <c r="DV59" s="191"/>
      <c r="DW59" s="191"/>
    </row>
    <row r="60" spans="1:127">
      <c r="A60" s="190"/>
      <c r="B60" s="190"/>
      <c r="C60" s="190"/>
      <c r="D60" s="190"/>
      <c r="E60" s="190"/>
      <c r="F60" s="190"/>
      <c r="G60" s="190"/>
      <c r="H60" s="190"/>
      <c r="I60" s="192" t="s">
        <v>197</v>
      </c>
      <c r="J60" s="192"/>
      <c r="K60" s="192"/>
      <c r="L60" s="192"/>
      <c r="M60" s="192"/>
      <c r="N60" s="192"/>
      <c r="O60" s="192"/>
      <c r="P60" s="192"/>
      <c r="Q60" s="192"/>
      <c r="R60" s="192"/>
      <c r="S60" s="192"/>
      <c r="T60" s="192"/>
      <c r="U60" s="192"/>
      <c r="V60" s="192"/>
      <c r="W60" s="192"/>
      <c r="X60" s="192"/>
      <c r="Y60" s="192"/>
      <c r="Z60" s="192"/>
      <c r="AA60" s="192"/>
      <c r="AB60" s="192"/>
      <c r="AC60" s="192"/>
      <c r="AD60" s="192"/>
      <c r="AE60" s="192"/>
      <c r="AF60" s="192"/>
      <c r="AG60" s="192"/>
      <c r="AH60" s="192"/>
      <c r="AI60" s="192"/>
      <c r="AJ60" s="192"/>
      <c r="AK60" s="192"/>
      <c r="AL60" s="192"/>
      <c r="AM60" s="192"/>
      <c r="AN60" s="192"/>
      <c r="AO60" s="192"/>
      <c r="AP60" s="190"/>
      <c r="AQ60" s="190"/>
      <c r="AR60" s="190"/>
      <c r="AS60" s="190"/>
      <c r="AT60" s="190"/>
      <c r="AU60" s="190"/>
      <c r="AV60" s="190"/>
      <c r="AW60" s="190"/>
      <c r="AX60" s="190"/>
      <c r="AY60" s="190"/>
      <c r="AZ60" s="190"/>
      <c r="BA60" s="190"/>
      <c r="BB60" s="190"/>
      <c r="BC60" s="190"/>
      <c r="BD60" s="190"/>
      <c r="BE60" s="190"/>
      <c r="BF60" s="191"/>
      <c r="BG60" s="191"/>
      <c r="BH60" s="191"/>
      <c r="BI60" s="191"/>
      <c r="BJ60" s="191"/>
      <c r="BK60" s="191"/>
      <c r="BL60" s="191"/>
      <c r="BM60" s="191"/>
      <c r="BN60" s="191"/>
      <c r="BO60" s="191"/>
      <c r="BP60" s="191"/>
      <c r="BQ60" s="191"/>
      <c r="BR60" s="191"/>
      <c r="BS60" s="191"/>
      <c r="BT60" s="191"/>
      <c r="BU60" s="191"/>
      <c r="BV60" s="191"/>
      <c r="BW60" s="191"/>
      <c r="BX60" s="191"/>
      <c r="BY60" s="191"/>
      <c r="BZ60" s="191"/>
      <c r="CA60" s="191"/>
      <c r="CB60" s="191"/>
      <c r="CC60" s="191"/>
      <c r="CD60" s="191"/>
      <c r="CE60" s="191"/>
      <c r="CF60" s="191"/>
      <c r="CG60" s="191"/>
      <c r="CH60" s="191"/>
      <c r="CI60" s="191"/>
      <c r="CJ60" s="191"/>
      <c r="CK60" s="191"/>
      <c r="CL60" s="191"/>
      <c r="CM60" s="191"/>
      <c r="CN60" s="191"/>
      <c r="CO60" s="191"/>
      <c r="CP60" s="191"/>
      <c r="CQ60" s="191"/>
      <c r="CR60" s="191"/>
      <c r="CS60" s="191"/>
      <c r="CT60" s="191"/>
      <c r="CU60" s="191"/>
      <c r="CV60" s="191"/>
      <c r="CW60" s="191"/>
      <c r="CX60" s="188"/>
      <c r="CY60" s="188"/>
      <c r="CZ60" s="188"/>
      <c r="DA60" s="188"/>
      <c r="DB60" s="191"/>
      <c r="DC60" s="191"/>
      <c r="DD60" s="191"/>
      <c r="DE60" s="191"/>
      <c r="DF60" s="191"/>
      <c r="DG60" s="191"/>
      <c r="DH60" s="191"/>
      <c r="DI60" s="191"/>
      <c r="DJ60" s="191"/>
      <c r="DK60" s="191"/>
      <c r="DL60" s="191"/>
      <c r="DM60" s="191"/>
      <c r="DN60" s="191"/>
      <c r="DO60" s="191"/>
      <c r="DP60" s="191"/>
      <c r="DQ60" s="191"/>
      <c r="DR60" s="191"/>
      <c r="DS60" s="191"/>
      <c r="DT60" s="191"/>
      <c r="DU60" s="191"/>
      <c r="DV60" s="191"/>
      <c r="DW60" s="191"/>
    </row>
    <row r="61" spans="1:127">
      <c r="A61" s="190"/>
      <c r="B61" s="190"/>
      <c r="C61" s="190"/>
      <c r="D61" s="190"/>
      <c r="E61" s="190"/>
      <c r="F61" s="190"/>
      <c r="G61" s="190"/>
      <c r="H61" s="190"/>
      <c r="I61" s="192" t="s">
        <v>198</v>
      </c>
      <c r="J61" s="192"/>
      <c r="K61" s="192"/>
      <c r="L61" s="192"/>
      <c r="M61" s="192"/>
      <c r="N61" s="192"/>
      <c r="O61" s="192"/>
      <c r="P61" s="192"/>
      <c r="Q61" s="192"/>
      <c r="R61" s="192"/>
      <c r="S61" s="192"/>
      <c r="T61" s="192"/>
      <c r="U61" s="192"/>
      <c r="V61" s="192"/>
      <c r="W61" s="192"/>
      <c r="X61" s="192"/>
      <c r="Y61" s="192"/>
      <c r="Z61" s="192"/>
      <c r="AA61" s="192"/>
      <c r="AB61" s="192"/>
      <c r="AC61" s="192"/>
      <c r="AD61" s="192"/>
      <c r="AE61" s="192"/>
      <c r="AF61" s="192"/>
      <c r="AG61" s="192"/>
      <c r="AH61" s="192"/>
      <c r="AI61" s="192"/>
      <c r="AJ61" s="192"/>
      <c r="AK61" s="192"/>
      <c r="AL61" s="192"/>
      <c r="AM61" s="192"/>
      <c r="AN61" s="192"/>
      <c r="AO61" s="192"/>
      <c r="AP61" s="190"/>
      <c r="AQ61" s="190"/>
      <c r="AR61" s="190"/>
      <c r="AS61" s="190"/>
      <c r="AT61" s="190"/>
      <c r="AU61" s="190"/>
      <c r="AV61" s="190"/>
      <c r="AW61" s="190"/>
      <c r="AX61" s="190"/>
      <c r="AY61" s="190"/>
      <c r="AZ61" s="190"/>
      <c r="BA61" s="190"/>
      <c r="BB61" s="190"/>
      <c r="BC61" s="190"/>
      <c r="BD61" s="190"/>
      <c r="BE61" s="190"/>
      <c r="BF61" s="191"/>
      <c r="BG61" s="191"/>
      <c r="BH61" s="191"/>
      <c r="BI61" s="191"/>
      <c r="BJ61" s="191"/>
      <c r="BK61" s="191"/>
      <c r="BL61" s="191"/>
      <c r="BM61" s="191"/>
      <c r="BN61" s="191"/>
      <c r="BO61" s="191"/>
      <c r="BP61" s="191"/>
      <c r="BQ61" s="191"/>
      <c r="BR61" s="191"/>
      <c r="BS61" s="191"/>
      <c r="BT61" s="191"/>
      <c r="BU61" s="191"/>
      <c r="BV61" s="191"/>
      <c r="BW61" s="191"/>
      <c r="BX61" s="191"/>
      <c r="BY61" s="191"/>
      <c r="BZ61" s="191"/>
      <c r="CA61" s="191"/>
      <c r="CB61" s="191"/>
      <c r="CC61" s="191"/>
      <c r="CD61" s="191"/>
      <c r="CE61" s="191"/>
      <c r="CF61" s="191"/>
      <c r="CG61" s="191"/>
      <c r="CH61" s="191"/>
      <c r="CI61" s="191"/>
      <c r="CJ61" s="191"/>
      <c r="CK61" s="191"/>
      <c r="CL61" s="191"/>
      <c r="CM61" s="191"/>
      <c r="CN61" s="191"/>
      <c r="CO61" s="191"/>
      <c r="CP61" s="191"/>
      <c r="CQ61" s="191"/>
      <c r="CR61" s="191"/>
      <c r="CS61" s="191"/>
      <c r="CT61" s="191"/>
      <c r="CU61" s="191"/>
      <c r="CV61" s="191"/>
      <c r="CW61" s="191"/>
      <c r="CX61" s="188"/>
      <c r="CY61" s="188"/>
      <c r="CZ61" s="188"/>
      <c r="DA61" s="188"/>
      <c r="DB61" s="191"/>
      <c r="DC61" s="191"/>
      <c r="DD61" s="191"/>
      <c r="DE61" s="191"/>
      <c r="DF61" s="191"/>
      <c r="DG61" s="191"/>
      <c r="DH61" s="191"/>
      <c r="DI61" s="191"/>
      <c r="DJ61" s="191"/>
      <c r="DK61" s="191"/>
      <c r="DL61" s="191"/>
      <c r="DM61" s="191"/>
      <c r="DN61" s="191"/>
      <c r="DO61" s="191"/>
      <c r="DP61" s="191"/>
      <c r="DQ61" s="191"/>
      <c r="DR61" s="191"/>
      <c r="DS61" s="191"/>
      <c r="DT61" s="191"/>
      <c r="DU61" s="191"/>
      <c r="DV61" s="191"/>
      <c r="DW61" s="191"/>
    </row>
    <row r="62" spans="1:127">
      <c r="A62" s="190"/>
      <c r="B62" s="190"/>
      <c r="C62" s="190"/>
      <c r="D62" s="190"/>
      <c r="E62" s="190"/>
      <c r="F62" s="190"/>
      <c r="G62" s="190"/>
      <c r="H62" s="190"/>
      <c r="I62" s="192" t="s">
        <v>199</v>
      </c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92"/>
      <c r="AA62" s="192"/>
      <c r="AB62" s="192"/>
      <c r="AC62" s="192"/>
      <c r="AD62" s="192"/>
      <c r="AE62" s="192"/>
      <c r="AF62" s="192"/>
      <c r="AG62" s="192"/>
      <c r="AH62" s="192"/>
      <c r="AI62" s="192"/>
      <c r="AJ62" s="192"/>
      <c r="AK62" s="192"/>
      <c r="AL62" s="192"/>
      <c r="AM62" s="192"/>
      <c r="AN62" s="192"/>
      <c r="AO62" s="192"/>
      <c r="AP62" s="190"/>
      <c r="AQ62" s="190"/>
      <c r="AR62" s="190"/>
      <c r="AS62" s="190"/>
      <c r="AT62" s="190"/>
      <c r="AU62" s="190"/>
      <c r="AV62" s="190"/>
      <c r="AW62" s="190"/>
      <c r="AX62" s="190"/>
      <c r="AY62" s="190"/>
      <c r="AZ62" s="190"/>
      <c r="BA62" s="190"/>
      <c r="BB62" s="190"/>
      <c r="BC62" s="190"/>
      <c r="BD62" s="190"/>
      <c r="BE62" s="190"/>
      <c r="BF62" s="191"/>
      <c r="BG62" s="191"/>
      <c r="BH62" s="191"/>
      <c r="BI62" s="191"/>
      <c r="BJ62" s="191"/>
      <c r="BK62" s="191"/>
      <c r="BL62" s="191"/>
      <c r="BM62" s="191"/>
      <c r="BN62" s="191"/>
      <c r="BO62" s="191"/>
      <c r="BP62" s="191"/>
      <c r="BQ62" s="191"/>
      <c r="BR62" s="191"/>
      <c r="BS62" s="191"/>
      <c r="BT62" s="191"/>
      <c r="BU62" s="191"/>
      <c r="BV62" s="191"/>
      <c r="BW62" s="191"/>
      <c r="BX62" s="191"/>
      <c r="BY62" s="191"/>
      <c r="BZ62" s="191"/>
      <c r="CA62" s="191"/>
      <c r="CB62" s="191"/>
      <c r="CC62" s="191"/>
      <c r="CD62" s="191"/>
      <c r="CE62" s="191"/>
      <c r="CF62" s="191"/>
      <c r="CG62" s="191"/>
      <c r="CH62" s="191"/>
      <c r="CI62" s="191"/>
      <c r="CJ62" s="191"/>
      <c r="CK62" s="191"/>
      <c r="CL62" s="191"/>
      <c r="CM62" s="191"/>
      <c r="CN62" s="191"/>
      <c r="CO62" s="191"/>
      <c r="CP62" s="191"/>
      <c r="CQ62" s="191"/>
      <c r="CR62" s="191"/>
      <c r="CS62" s="191"/>
      <c r="CT62" s="191"/>
      <c r="CU62" s="191"/>
      <c r="CV62" s="191"/>
      <c r="CW62" s="191"/>
      <c r="CX62" s="189"/>
      <c r="CY62" s="189"/>
      <c r="CZ62" s="189"/>
      <c r="DA62" s="189"/>
      <c r="DB62" s="191"/>
      <c r="DC62" s="191"/>
      <c r="DD62" s="191"/>
      <c r="DE62" s="191"/>
      <c r="DF62" s="191"/>
      <c r="DG62" s="191"/>
      <c r="DH62" s="191"/>
      <c r="DI62" s="191"/>
      <c r="DJ62" s="191"/>
      <c r="DK62" s="191"/>
      <c r="DL62" s="191"/>
      <c r="DM62" s="191"/>
      <c r="DN62" s="191"/>
      <c r="DO62" s="191"/>
      <c r="DP62" s="191"/>
      <c r="DQ62" s="191"/>
      <c r="DR62" s="191"/>
      <c r="DS62" s="191"/>
      <c r="DT62" s="191"/>
      <c r="DU62" s="191"/>
      <c r="DV62" s="191"/>
      <c r="DW62" s="191"/>
    </row>
    <row r="63" spans="1:127">
      <c r="A63" s="190" t="s">
        <v>45</v>
      </c>
      <c r="B63" s="190"/>
      <c r="C63" s="190"/>
      <c r="D63" s="190"/>
      <c r="E63" s="190"/>
      <c r="F63" s="190"/>
      <c r="G63" s="190"/>
      <c r="H63" s="190"/>
      <c r="I63" s="192" t="s">
        <v>196</v>
      </c>
      <c r="J63" s="192"/>
      <c r="K63" s="192"/>
      <c r="L63" s="192"/>
      <c r="M63" s="192"/>
      <c r="N63" s="192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192"/>
      <c r="Z63" s="192"/>
      <c r="AA63" s="192"/>
      <c r="AB63" s="192"/>
      <c r="AC63" s="192"/>
      <c r="AD63" s="192"/>
      <c r="AE63" s="192"/>
      <c r="AF63" s="192"/>
      <c r="AG63" s="192"/>
      <c r="AH63" s="192"/>
      <c r="AI63" s="192"/>
      <c r="AJ63" s="192"/>
      <c r="AK63" s="192"/>
      <c r="AL63" s="192"/>
      <c r="AM63" s="192"/>
      <c r="AN63" s="192"/>
      <c r="AO63" s="192"/>
      <c r="AP63" s="190" t="s">
        <v>184</v>
      </c>
      <c r="AQ63" s="190"/>
      <c r="AR63" s="190"/>
      <c r="AS63" s="190"/>
      <c r="AT63" s="190"/>
      <c r="AU63" s="190"/>
      <c r="AV63" s="190"/>
      <c r="AW63" s="190"/>
      <c r="AX63" s="190"/>
      <c r="AY63" s="190"/>
      <c r="AZ63" s="190"/>
      <c r="BA63" s="190"/>
      <c r="BB63" s="190"/>
      <c r="BC63" s="190"/>
      <c r="BD63" s="190"/>
      <c r="BE63" s="190"/>
      <c r="BF63" s="191"/>
      <c r="BG63" s="191"/>
      <c r="BH63" s="191"/>
      <c r="BI63" s="191"/>
      <c r="BJ63" s="191"/>
      <c r="BK63" s="191"/>
      <c r="BL63" s="191"/>
      <c r="BM63" s="191"/>
      <c r="BN63" s="191"/>
      <c r="BO63" s="191"/>
      <c r="BP63" s="191"/>
      <c r="BQ63" s="191"/>
      <c r="BR63" s="191"/>
      <c r="BS63" s="191"/>
      <c r="BT63" s="191"/>
      <c r="BU63" s="191"/>
      <c r="BV63" s="191"/>
      <c r="BW63" s="191"/>
      <c r="BX63" s="191"/>
      <c r="BY63" s="191"/>
      <c r="BZ63" s="191"/>
      <c r="CA63" s="191"/>
      <c r="CB63" s="191"/>
      <c r="CC63" s="191"/>
      <c r="CD63" s="191"/>
      <c r="CE63" s="191"/>
      <c r="CF63" s="191"/>
      <c r="CG63" s="191"/>
      <c r="CH63" s="191"/>
      <c r="CI63" s="191"/>
      <c r="CJ63" s="191"/>
      <c r="CK63" s="191"/>
      <c r="CL63" s="191"/>
      <c r="CM63" s="191"/>
      <c r="CN63" s="191"/>
      <c r="CO63" s="191"/>
      <c r="CP63" s="191"/>
      <c r="CQ63" s="191"/>
      <c r="CR63" s="191"/>
      <c r="CS63" s="191"/>
      <c r="CT63" s="191"/>
      <c r="CU63" s="191"/>
      <c r="CV63" s="191"/>
      <c r="CW63" s="191"/>
      <c r="CX63" s="187"/>
      <c r="CY63" s="187"/>
      <c r="CZ63" s="187"/>
      <c r="DA63" s="187"/>
      <c r="DB63" s="191"/>
      <c r="DC63" s="191"/>
      <c r="DD63" s="191"/>
      <c r="DE63" s="191"/>
      <c r="DF63" s="191"/>
      <c r="DG63" s="191"/>
      <c r="DH63" s="191"/>
      <c r="DI63" s="191"/>
      <c r="DJ63" s="191"/>
      <c r="DK63" s="191"/>
      <c r="DL63" s="191"/>
      <c r="DM63" s="191"/>
      <c r="DN63" s="191"/>
      <c r="DO63" s="191"/>
      <c r="DP63" s="191"/>
      <c r="DQ63" s="191"/>
      <c r="DR63" s="191"/>
      <c r="DS63" s="191"/>
      <c r="DT63" s="191"/>
      <c r="DU63" s="191"/>
      <c r="DV63" s="191"/>
      <c r="DW63" s="191"/>
    </row>
    <row r="64" spans="1:127">
      <c r="A64" s="190"/>
      <c r="B64" s="190"/>
      <c r="C64" s="190"/>
      <c r="D64" s="190"/>
      <c r="E64" s="190"/>
      <c r="F64" s="190"/>
      <c r="G64" s="190"/>
      <c r="H64" s="190"/>
      <c r="I64" s="192" t="s">
        <v>197</v>
      </c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  <c r="AA64" s="192"/>
      <c r="AB64" s="192"/>
      <c r="AC64" s="192"/>
      <c r="AD64" s="192"/>
      <c r="AE64" s="192"/>
      <c r="AF64" s="192"/>
      <c r="AG64" s="192"/>
      <c r="AH64" s="192"/>
      <c r="AI64" s="192"/>
      <c r="AJ64" s="192"/>
      <c r="AK64" s="192"/>
      <c r="AL64" s="192"/>
      <c r="AM64" s="192"/>
      <c r="AN64" s="192"/>
      <c r="AO64" s="192"/>
      <c r="AP64" s="190"/>
      <c r="AQ64" s="190"/>
      <c r="AR64" s="190"/>
      <c r="AS64" s="190"/>
      <c r="AT64" s="190"/>
      <c r="AU64" s="190"/>
      <c r="AV64" s="190"/>
      <c r="AW64" s="190"/>
      <c r="AX64" s="190"/>
      <c r="AY64" s="190"/>
      <c r="AZ64" s="190"/>
      <c r="BA64" s="190"/>
      <c r="BB64" s="190"/>
      <c r="BC64" s="190"/>
      <c r="BD64" s="190"/>
      <c r="BE64" s="190"/>
      <c r="BF64" s="191"/>
      <c r="BG64" s="191"/>
      <c r="BH64" s="191"/>
      <c r="BI64" s="191"/>
      <c r="BJ64" s="191"/>
      <c r="BK64" s="191"/>
      <c r="BL64" s="191"/>
      <c r="BM64" s="191"/>
      <c r="BN64" s="191"/>
      <c r="BO64" s="191"/>
      <c r="BP64" s="191"/>
      <c r="BQ64" s="191"/>
      <c r="BR64" s="191"/>
      <c r="BS64" s="191"/>
      <c r="BT64" s="191"/>
      <c r="BU64" s="191"/>
      <c r="BV64" s="191"/>
      <c r="BW64" s="191"/>
      <c r="BX64" s="191"/>
      <c r="BY64" s="191"/>
      <c r="BZ64" s="191"/>
      <c r="CA64" s="191"/>
      <c r="CB64" s="191"/>
      <c r="CC64" s="191"/>
      <c r="CD64" s="191"/>
      <c r="CE64" s="191"/>
      <c r="CF64" s="191"/>
      <c r="CG64" s="191"/>
      <c r="CH64" s="191"/>
      <c r="CI64" s="191"/>
      <c r="CJ64" s="191"/>
      <c r="CK64" s="191"/>
      <c r="CL64" s="191"/>
      <c r="CM64" s="191"/>
      <c r="CN64" s="191"/>
      <c r="CO64" s="191"/>
      <c r="CP64" s="191"/>
      <c r="CQ64" s="191"/>
      <c r="CR64" s="191"/>
      <c r="CS64" s="191"/>
      <c r="CT64" s="191"/>
      <c r="CU64" s="191"/>
      <c r="CV64" s="191"/>
      <c r="CW64" s="191"/>
      <c r="CX64" s="188"/>
      <c r="CY64" s="188"/>
      <c r="CZ64" s="188"/>
      <c r="DA64" s="188"/>
      <c r="DB64" s="191"/>
      <c r="DC64" s="191"/>
      <c r="DD64" s="191"/>
      <c r="DE64" s="191"/>
      <c r="DF64" s="191"/>
      <c r="DG64" s="191"/>
      <c r="DH64" s="191"/>
      <c r="DI64" s="191"/>
      <c r="DJ64" s="191"/>
      <c r="DK64" s="191"/>
      <c r="DL64" s="191"/>
      <c r="DM64" s="191"/>
      <c r="DN64" s="191"/>
      <c r="DO64" s="191"/>
      <c r="DP64" s="191"/>
      <c r="DQ64" s="191"/>
      <c r="DR64" s="191"/>
      <c r="DS64" s="191"/>
      <c r="DT64" s="191"/>
      <c r="DU64" s="191"/>
      <c r="DV64" s="191"/>
      <c r="DW64" s="191"/>
    </row>
    <row r="65" spans="1:127">
      <c r="A65" s="190"/>
      <c r="B65" s="190"/>
      <c r="C65" s="190"/>
      <c r="D65" s="190"/>
      <c r="E65" s="190"/>
      <c r="F65" s="190"/>
      <c r="G65" s="190"/>
      <c r="H65" s="190"/>
      <c r="I65" s="192" t="s">
        <v>200</v>
      </c>
      <c r="J65" s="192"/>
      <c r="K65" s="192"/>
      <c r="L65" s="192"/>
      <c r="M65" s="192"/>
      <c r="N65" s="192"/>
      <c r="O65" s="192"/>
      <c r="P65" s="192"/>
      <c r="Q65" s="192"/>
      <c r="R65" s="192"/>
      <c r="S65" s="192"/>
      <c r="T65" s="192"/>
      <c r="U65" s="192"/>
      <c r="V65" s="192"/>
      <c r="W65" s="192"/>
      <c r="X65" s="192"/>
      <c r="Y65" s="192"/>
      <c r="Z65" s="192"/>
      <c r="AA65" s="192"/>
      <c r="AB65" s="192"/>
      <c r="AC65" s="192"/>
      <c r="AD65" s="192"/>
      <c r="AE65" s="192"/>
      <c r="AF65" s="192"/>
      <c r="AG65" s="192"/>
      <c r="AH65" s="192"/>
      <c r="AI65" s="192"/>
      <c r="AJ65" s="192"/>
      <c r="AK65" s="192"/>
      <c r="AL65" s="192"/>
      <c r="AM65" s="192"/>
      <c r="AN65" s="192"/>
      <c r="AO65" s="192"/>
      <c r="AP65" s="190"/>
      <c r="AQ65" s="190"/>
      <c r="AR65" s="190"/>
      <c r="AS65" s="190"/>
      <c r="AT65" s="190"/>
      <c r="AU65" s="190"/>
      <c r="AV65" s="190"/>
      <c r="AW65" s="190"/>
      <c r="AX65" s="190"/>
      <c r="AY65" s="190"/>
      <c r="AZ65" s="190"/>
      <c r="BA65" s="190"/>
      <c r="BB65" s="190"/>
      <c r="BC65" s="190"/>
      <c r="BD65" s="190"/>
      <c r="BE65" s="190"/>
      <c r="BF65" s="191"/>
      <c r="BG65" s="191"/>
      <c r="BH65" s="191"/>
      <c r="BI65" s="191"/>
      <c r="BJ65" s="191"/>
      <c r="BK65" s="191"/>
      <c r="BL65" s="191"/>
      <c r="BM65" s="191"/>
      <c r="BN65" s="191"/>
      <c r="BO65" s="191"/>
      <c r="BP65" s="191"/>
      <c r="BQ65" s="191"/>
      <c r="BR65" s="191"/>
      <c r="BS65" s="191"/>
      <c r="BT65" s="191"/>
      <c r="BU65" s="191"/>
      <c r="BV65" s="191"/>
      <c r="BW65" s="191"/>
      <c r="BX65" s="191"/>
      <c r="BY65" s="191"/>
      <c r="BZ65" s="191"/>
      <c r="CA65" s="191"/>
      <c r="CB65" s="191"/>
      <c r="CC65" s="191"/>
      <c r="CD65" s="191"/>
      <c r="CE65" s="191"/>
      <c r="CF65" s="191"/>
      <c r="CG65" s="191"/>
      <c r="CH65" s="191"/>
      <c r="CI65" s="191"/>
      <c r="CJ65" s="191"/>
      <c r="CK65" s="191"/>
      <c r="CL65" s="191"/>
      <c r="CM65" s="191"/>
      <c r="CN65" s="191"/>
      <c r="CO65" s="191"/>
      <c r="CP65" s="191"/>
      <c r="CQ65" s="191"/>
      <c r="CR65" s="191"/>
      <c r="CS65" s="191"/>
      <c r="CT65" s="191"/>
      <c r="CU65" s="191"/>
      <c r="CV65" s="191"/>
      <c r="CW65" s="191"/>
      <c r="CX65" s="188"/>
      <c r="CY65" s="188"/>
      <c r="CZ65" s="188"/>
      <c r="DA65" s="188"/>
      <c r="DB65" s="191"/>
      <c r="DC65" s="191"/>
      <c r="DD65" s="191"/>
      <c r="DE65" s="191"/>
      <c r="DF65" s="191"/>
      <c r="DG65" s="191"/>
      <c r="DH65" s="191"/>
      <c r="DI65" s="191"/>
      <c r="DJ65" s="191"/>
      <c r="DK65" s="191"/>
      <c r="DL65" s="191"/>
      <c r="DM65" s="191"/>
      <c r="DN65" s="191"/>
      <c r="DO65" s="191"/>
      <c r="DP65" s="191"/>
      <c r="DQ65" s="191"/>
      <c r="DR65" s="191"/>
      <c r="DS65" s="191"/>
      <c r="DT65" s="191"/>
      <c r="DU65" s="191"/>
      <c r="DV65" s="191"/>
      <c r="DW65" s="191"/>
    </row>
    <row r="66" spans="1:127">
      <c r="A66" s="190"/>
      <c r="B66" s="190"/>
      <c r="C66" s="190"/>
      <c r="D66" s="190"/>
      <c r="E66" s="190"/>
      <c r="F66" s="190"/>
      <c r="G66" s="190"/>
      <c r="H66" s="190"/>
      <c r="I66" s="192" t="s">
        <v>201</v>
      </c>
      <c r="J66" s="192"/>
      <c r="K66" s="192"/>
      <c r="L66" s="192"/>
      <c r="M66" s="192"/>
      <c r="N66" s="192"/>
      <c r="O66" s="192"/>
      <c r="P66" s="192"/>
      <c r="Q66" s="192"/>
      <c r="R66" s="192"/>
      <c r="S66" s="192"/>
      <c r="T66" s="192"/>
      <c r="U66" s="192"/>
      <c r="V66" s="192"/>
      <c r="W66" s="192"/>
      <c r="X66" s="192"/>
      <c r="Y66" s="192"/>
      <c r="Z66" s="192"/>
      <c r="AA66" s="192"/>
      <c r="AB66" s="192"/>
      <c r="AC66" s="192"/>
      <c r="AD66" s="192"/>
      <c r="AE66" s="192"/>
      <c r="AF66" s="192"/>
      <c r="AG66" s="192"/>
      <c r="AH66" s="192"/>
      <c r="AI66" s="192"/>
      <c r="AJ66" s="192"/>
      <c r="AK66" s="192"/>
      <c r="AL66" s="192"/>
      <c r="AM66" s="192"/>
      <c r="AN66" s="192"/>
      <c r="AO66" s="192"/>
      <c r="AP66" s="190"/>
      <c r="AQ66" s="190"/>
      <c r="AR66" s="190"/>
      <c r="AS66" s="190"/>
      <c r="AT66" s="190"/>
      <c r="AU66" s="190"/>
      <c r="AV66" s="190"/>
      <c r="AW66" s="190"/>
      <c r="AX66" s="190"/>
      <c r="AY66" s="190"/>
      <c r="AZ66" s="190"/>
      <c r="BA66" s="190"/>
      <c r="BB66" s="190"/>
      <c r="BC66" s="190"/>
      <c r="BD66" s="190"/>
      <c r="BE66" s="190"/>
      <c r="BF66" s="191"/>
      <c r="BG66" s="191"/>
      <c r="BH66" s="191"/>
      <c r="BI66" s="191"/>
      <c r="BJ66" s="191"/>
      <c r="BK66" s="191"/>
      <c r="BL66" s="191"/>
      <c r="BM66" s="191"/>
      <c r="BN66" s="191"/>
      <c r="BO66" s="191"/>
      <c r="BP66" s="191"/>
      <c r="BQ66" s="191"/>
      <c r="BR66" s="191"/>
      <c r="BS66" s="191"/>
      <c r="BT66" s="191"/>
      <c r="BU66" s="191"/>
      <c r="BV66" s="191"/>
      <c r="BW66" s="191"/>
      <c r="BX66" s="191"/>
      <c r="BY66" s="191"/>
      <c r="BZ66" s="191"/>
      <c r="CA66" s="191"/>
      <c r="CB66" s="191"/>
      <c r="CC66" s="191"/>
      <c r="CD66" s="191"/>
      <c r="CE66" s="191"/>
      <c r="CF66" s="191"/>
      <c r="CG66" s="191"/>
      <c r="CH66" s="191"/>
      <c r="CI66" s="191"/>
      <c r="CJ66" s="191"/>
      <c r="CK66" s="191"/>
      <c r="CL66" s="191"/>
      <c r="CM66" s="191"/>
      <c r="CN66" s="191"/>
      <c r="CO66" s="191"/>
      <c r="CP66" s="191"/>
      <c r="CQ66" s="191"/>
      <c r="CR66" s="191"/>
      <c r="CS66" s="191"/>
      <c r="CT66" s="191"/>
      <c r="CU66" s="191"/>
      <c r="CV66" s="191"/>
      <c r="CW66" s="191"/>
      <c r="CX66" s="188"/>
      <c r="CY66" s="188"/>
      <c r="CZ66" s="188"/>
      <c r="DA66" s="188"/>
      <c r="DB66" s="191"/>
      <c r="DC66" s="191"/>
      <c r="DD66" s="191"/>
      <c r="DE66" s="191"/>
      <c r="DF66" s="191"/>
      <c r="DG66" s="191"/>
      <c r="DH66" s="191"/>
      <c r="DI66" s="191"/>
      <c r="DJ66" s="191"/>
      <c r="DK66" s="191"/>
      <c r="DL66" s="191"/>
      <c r="DM66" s="191"/>
      <c r="DN66" s="191"/>
      <c r="DO66" s="191"/>
      <c r="DP66" s="191"/>
      <c r="DQ66" s="191"/>
      <c r="DR66" s="191"/>
      <c r="DS66" s="191"/>
      <c r="DT66" s="191"/>
      <c r="DU66" s="191"/>
      <c r="DV66" s="191"/>
      <c r="DW66" s="191"/>
    </row>
    <row r="67" spans="1:127">
      <c r="A67" s="190"/>
      <c r="B67" s="190"/>
      <c r="C67" s="190"/>
      <c r="D67" s="190"/>
      <c r="E67" s="190"/>
      <c r="F67" s="190"/>
      <c r="G67" s="190"/>
      <c r="H67" s="190"/>
      <c r="I67" s="192" t="s">
        <v>234</v>
      </c>
      <c r="J67" s="192"/>
      <c r="K67" s="192"/>
      <c r="L67" s="192"/>
      <c r="M67" s="192"/>
      <c r="N67" s="192"/>
      <c r="O67" s="192"/>
      <c r="P67" s="192"/>
      <c r="Q67" s="192"/>
      <c r="R67" s="192"/>
      <c r="S67" s="192"/>
      <c r="T67" s="192"/>
      <c r="U67" s="192"/>
      <c r="V67" s="192"/>
      <c r="W67" s="192"/>
      <c r="X67" s="192"/>
      <c r="Y67" s="192"/>
      <c r="Z67" s="192"/>
      <c r="AA67" s="192"/>
      <c r="AB67" s="192"/>
      <c r="AC67" s="192"/>
      <c r="AD67" s="192"/>
      <c r="AE67" s="192"/>
      <c r="AF67" s="192"/>
      <c r="AG67" s="192"/>
      <c r="AH67" s="192"/>
      <c r="AI67" s="192"/>
      <c r="AJ67" s="192"/>
      <c r="AK67" s="192"/>
      <c r="AL67" s="192"/>
      <c r="AM67" s="192"/>
      <c r="AN67" s="192"/>
      <c r="AO67" s="192"/>
      <c r="AP67" s="190"/>
      <c r="AQ67" s="190"/>
      <c r="AR67" s="190"/>
      <c r="AS67" s="190"/>
      <c r="AT67" s="190"/>
      <c r="AU67" s="190"/>
      <c r="AV67" s="190"/>
      <c r="AW67" s="190"/>
      <c r="AX67" s="190"/>
      <c r="AY67" s="190"/>
      <c r="AZ67" s="190"/>
      <c r="BA67" s="190"/>
      <c r="BB67" s="190"/>
      <c r="BC67" s="190"/>
      <c r="BD67" s="190"/>
      <c r="BE67" s="190"/>
      <c r="BF67" s="191"/>
      <c r="BG67" s="191"/>
      <c r="BH67" s="191"/>
      <c r="BI67" s="191"/>
      <c r="BJ67" s="191"/>
      <c r="BK67" s="191"/>
      <c r="BL67" s="191"/>
      <c r="BM67" s="191"/>
      <c r="BN67" s="191"/>
      <c r="BO67" s="191"/>
      <c r="BP67" s="191"/>
      <c r="BQ67" s="191"/>
      <c r="BR67" s="191"/>
      <c r="BS67" s="191"/>
      <c r="BT67" s="191"/>
      <c r="BU67" s="191"/>
      <c r="BV67" s="191"/>
      <c r="BW67" s="191"/>
      <c r="BX67" s="191"/>
      <c r="BY67" s="191"/>
      <c r="BZ67" s="191"/>
      <c r="CA67" s="191"/>
      <c r="CB67" s="191"/>
      <c r="CC67" s="191"/>
      <c r="CD67" s="191"/>
      <c r="CE67" s="191"/>
      <c r="CF67" s="191"/>
      <c r="CG67" s="191"/>
      <c r="CH67" s="191"/>
      <c r="CI67" s="191"/>
      <c r="CJ67" s="191"/>
      <c r="CK67" s="191"/>
      <c r="CL67" s="191"/>
      <c r="CM67" s="191"/>
      <c r="CN67" s="191"/>
      <c r="CO67" s="191"/>
      <c r="CP67" s="191"/>
      <c r="CQ67" s="191"/>
      <c r="CR67" s="191"/>
      <c r="CS67" s="191"/>
      <c r="CT67" s="191"/>
      <c r="CU67" s="191"/>
      <c r="CV67" s="191"/>
      <c r="CW67" s="191"/>
      <c r="CX67" s="189"/>
      <c r="CY67" s="189"/>
      <c r="CZ67" s="189"/>
      <c r="DA67" s="189"/>
      <c r="DB67" s="191"/>
      <c r="DC67" s="191"/>
      <c r="DD67" s="191"/>
      <c r="DE67" s="191"/>
      <c r="DF67" s="191"/>
      <c r="DG67" s="191"/>
      <c r="DH67" s="191"/>
      <c r="DI67" s="191"/>
      <c r="DJ67" s="191"/>
      <c r="DK67" s="191"/>
      <c r="DL67" s="191"/>
      <c r="DM67" s="191"/>
      <c r="DN67" s="191"/>
      <c r="DO67" s="191"/>
      <c r="DP67" s="191"/>
      <c r="DQ67" s="191"/>
      <c r="DR67" s="191"/>
      <c r="DS67" s="191"/>
      <c r="DT67" s="191"/>
      <c r="DU67" s="191"/>
      <c r="DV67" s="191"/>
      <c r="DW67" s="191"/>
    </row>
    <row r="68" spans="1:127">
      <c r="A68" s="190" t="s">
        <v>46</v>
      </c>
      <c r="B68" s="190"/>
      <c r="C68" s="190"/>
      <c r="D68" s="190"/>
      <c r="E68" s="190"/>
      <c r="F68" s="190"/>
      <c r="G68" s="190"/>
      <c r="H68" s="190"/>
      <c r="I68" s="192" t="s">
        <v>202</v>
      </c>
      <c r="J68" s="192"/>
      <c r="K68" s="192"/>
      <c r="L68" s="192"/>
      <c r="M68" s="192"/>
      <c r="N68" s="192"/>
      <c r="O68" s="192"/>
      <c r="P68" s="192"/>
      <c r="Q68" s="192"/>
      <c r="R68" s="192"/>
      <c r="S68" s="192"/>
      <c r="T68" s="192"/>
      <c r="U68" s="192"/>
      <c r="V68" s="192"/>
      <c r="W68" s="192"/>
      <c r="X68" s="192"/>
      <c r="Y68" s="192"/>
      <c r="Z68" s="192"/>
      <c r="AA68" s="192"/>
      <c r="AB68" s="192"/>
      <c r="AC68" s="192"/>
      <c r="AD68" s="192"/>
      <c r="AE68" s="192"/>
      <c r="AF68" s="192"/>
      <c r="AG68" s="192"/>
      <c r="AH68" s="192"/>
      <c r="AI68" s="192"/>
      <c r="AJ68" s="192"/>
      <c r="AK68" s="192"/>
      <c r="AL68" s="192"/>
      <c r="AM68" s="192"/>
      <c r="AN68" s="192"/>
      <c r="AO68" s="192"/>
      <c r="AP68" s="190" t="s">
        <v>41</v>
      </c>
      <c r="AQ68" s="190"/>
      <c r="AR68" s="190"/>
      <c r="AS68" s="190"/>
      <c r="AT68" s="190"/>
      <c r="AU68" s="190"/>
      <c r="AV68" s="190"/>
      <c r="AW68" s="190"/>
      <c r="AX68" s="190"/>
      <c r="AY68" s="190"/>
      <c r="AZ68" s="190"/>
      <c r="BA68" s="190"/>
      <c r="BB68" s="190"/>
      <c r="BC68" s="190"/>
      <c r="BD68" s="190"/>
      <c r="BE68" s="190"/>
      <c r="BF68" s="191"/>
      <c r="BG68" s="191"/>
      <c r="BH68" s="191"/>
      <c r="BI68" s="191"/>
      <c r="BJ68" s="191"/>
      <c r="BK68" s="191"/>
      <c r="BL68" s="191"/>
      <c r="BM68" s="191"/>
      <c r="BN68" s="191"/>
      <c r="BO68" s="191"/>
      <c r="BP68" s="191"/>
      <c r="BQ68" s="191"/>
      <c r="BR68" s="191"/>
      <c r="BS68" s="191"/>
      <c r="BT68" s="191"/>
      <c r="BU68" s="191"/>
      <c r="BV68" s="191"/>
      <c r="BW68" s="191"/>
      <c r="BX68" s="191"/>
      <c r="BY68" s="191"/>
      <c r="BZ68" s="191"/>
      <c r="CA68" s="191"/>
      <c r="CB68" s="191"/>
      <c r="CC68" s="191"/>
      <c r="CD68" s="191"/>
      <c r="CE68" s="191"/>
      <c r="CF68" s="191"/>
      <c r="CG68" s="191"/>
      <c r="CH68" s="191"/>
      <c r="CI68" s="191"/>
      <c r="CJ68" s="191"/>
      <c r="CK68" s="191"/>
      <c r="CL68" s="191"/>
      <c r="CM68" s="191"/>
      <c r="CN68" s="191"/>
      <c r="CO68" s="191"/>
      <c r="CP68" s="191"/>
      <c r="CQ68" s="191"/>
      <c r="CR68" s="191"/>
      <c r="CS68" s="191"/>
      <c r="CT68" s="191"/>
      <c r="CU68" s="191"/>
      <c r="CV68" s="191"/>
      <c r="CW68" s="191"/>
      <c r="CX68" s="187"/>
      <c r="CY68" s="187"/>
      <c r="CZ68" s="187"/>
      <c r="DA68" s="187"/>
      <c r="DB68" s="191"/>
      <c r="DC68" s="191"/>
      <c r="DD68" s="191"/>
      <c r="DE68" s="191"/>
      <c r="DF68" s="191"/>
      <c r="DG68" s="191"/>
      <c r="DH68" s="191"/>
      <c r="DI68" s="191"/>
      <c r="DJ68" s="191"/>
      <c r="DK68" s="191"/>
      <c r="DL68" s="191"/>
      <c r="DM68" s="191"/>
      <c r="DN68" s="191"/>
      <c r="DO68" s="191"/>
      <c r="DP68" s="191"/>
      <c r="DQ68" s="191"/>
      <c r="DR68" s="191"/>
      <c r="DS68" s="191"/>
      <c r="DT68" s="191"/>
      <c r="DU68" s="191"/>
      <c r="DV68" s="191"/>
      <c r="DW68" s="191"/>
    </row>
    <row r="69" spans="1:127">
      <c r="A69" s="190"/>
      <c r="B69" s="190"/>
      <c r="C69" s="190"/>
      <c r="D69" s="190"/>
      <c r="E69" s="190"/>
      <c r="F69" s="190"/>
      <c r="G69" s="190"/>
      <c r="H69" s="190"/>
      <c r="I69" s="192" t="s">
        <v>203</v>
      </c>
      <c r="J69" s="192"/>
      <c r="K69" s="192"/>
      <c r="L69" s="192"/>
      <c r="M69" s="192"/>
      <c r="N69" s="192"/>
      <c r="O69" s="192"/>
      <c r="P69" s="192"/>
      <c r="Q69" s="192"/>
      <c r="R69" s="192"/>
      <c r="S69" s="192"/>
      <c r="T69" s="192"/>
      <c r="U69" s="192"/>
      <c r="V69" s="192"/>
      <c r="W69" s="192"/>
      <c r="X69" s="192"/>
      <c r="Y69" s="192"/>
      <c r="Z69" s="192"/>
      <c r="AA69" s="192"/>
      <c r="AB69" s="192"/>
      <c r="AC69" s="192"/>
      <c r="AD69" s="192"/>
      <c r="AE69" s="192"/>
      <c r="AF69" s="192"/>
      <c r="AG69" s="192"/>
      <c r="AH69" s="192"/>
      <c r="AI69" s="192"/>
      <c r="AJ69" s="192"/>
      <c r="AK69" s="192"/>
      <c r="AL69" s="192"/>
      <c r="AM69" s="192"/>
      <c r="AN69" s="192"/>
      <c r="AO69" s="192"/>
      <c r="AP69" s="190"/>
      <c r="AQ69" s="190"/>
      <c r="AR69" s="190"/>
      <c r="AS69" s="190"/>
      <c r="AT69" s="190"/>
      <c r="AU69" s="190"/>
      <c r="AV69" s="190"/>
      <c r="AW69" s="190"/>
      <c r="AX69" s="190"/>
      <c r="AY69" s="190"/>
      <c r="AZ69" s="190"/>
      <c r="BA69" s="190"/>
      <c r="BB69" s="190"/>
      <c r="BC69" s="190"/>
      <c r="BD69" s="190"/>
      <c r="BE69" s="190"/>
      <c r="BF69" s="191"/>
      <c r="BG69" s="191"/>
      <c r="BH69" s="191"/>
      <c r="BI69" s="191"/>
      <c r="BJ69" s="191"/>
      <c r="BK69" s="191"/>
      <c r="BL69" s="191"/>
      <c r="BM69" s="191"/>
      <c r="BN69" s="191"/>
      <c r="BO69" s="191"/>
      <c r="BP69" s="191"/>
      <c r="BQ69" s="191"/>
      <c r="BR69" s="191"/>
      <c r="BS69" s="191"/>
      <c r="BT69" s="191"/>
      <c r="BU69" s="191"/>
      <c r="BV69" s="191"/>
      <c r="BW69" s="191"/>
      <c r="BX69" s="191"/>
      <c r="BY69" s="191"/>
      <c r="BZ69" s="191"/>
      <c r="CA69" s="191"/>
      <c r="CB69" s="191"/>
      <c r="CC69" s="191"/>
      <c r="CD69" s="191"/>
      <c r="CE69" s="191"/>
      <c r="CF69" s="191"/>
      <c r="CG69" s="191"/>
      <c r="CH69" s="191"/>
      <c r="CI69" s="191"/>
      <c r="CJ69" s="191"/>
      <c r="CK69" s="191"/>
      <c r="CL69" s="191"/>
      <c r="CM69" s="191"/>
      <c r="CN69" s="191"/>
      <c r="CO69" s="191"/>
      <c r="CP69" s="191"/>
      <c r="CQ69" s="191"/>
      <c r="CR69" s="191"/>
      <c r="CS69" s="191"/>
      <c r="CT69" s="191"/>
      <c r="CU69" s="191"/>
      <c r="CV69" s="191"/>
      <c r="CW69" s="191"/>
      <c r="CX69" s="189"/>
      <c r="CY69" s="189"/>
      <c r="CZ69" s="189"/>
      <c r="DA69" s="189"/>
      <c r="DB69" s="191"/>
      <c r="DC69" s="191"/>
      <c r="DD69" s="191"/>
      <c r="DE69" s="191"/>
      <c r="DF69" s="191"/>
      <c r="DG69" s="191"/>
      <c r="DH69" s="191"/>
      <c r="DI69" s="191"/>
      <c r="DJ69" s="191"/>
      <c r="DK69" s="191"/>
      <c r="DL69" s="191"/>
      <c r="DM69" s="191"/>
      <c r="DN69" s="191"/>
      <c r="DO69" s="191"/>
      <c r="DP69" s="191"/>
      <c r="DQ69" s="191"/>
      <c r="DR69" s="191"/>
      <c r="DS69" s="191"/>
      <c r="DT69" s="191"/>
      <c r="DU69" s="191"/>
      <c r="DV69" s="191"/>
      <c r="DW69" s="191"/>
    </row>
    <row r="70" spans="1:127">
      <c r="A70" s="190"/>
      <c r="B70" s="190"/>
      <c r="C70" s="190"/>
      <c r="D70" s="190"/>
      <c r="E70" s="190"/>
      <c r="F70" s="190"/>
      <c r="G70" s="190"/>
      <c r="H70" s="190"/>
      <c r="I70" s="192" t="s">
        <v>65</v>
      </c>
      <c r="J70" s="192"/>
      <c r="K70" s="192"/>
      <c r="L70" s="192"/>
      <c r="M70" s="192"/>
      <c r="N70" s="192"/>
      <c r="O70" s="192"/>
      <c r="P70" s="192"/>
      <c r="Q70" s="192"/>
      <c r="R70" s="192"/>
      <c r="S70" s="192"/>
      <c r="T70" s="192"/>
      <c r="U70" s="192"/>
      <c r="V70" s="192"/>
      <c r="W70" s="192"/>
      <c r="X70" s="192"/>
      <c r="Y70" s="192"/>
      <c r="Z70" s="192"/>
      <c r="AA70" s="192"/>
      <c r="AB70" s="192"/>
      <c r="AC70" s="192"/>
      <c r="AD70" s="192"/>
      <c r="AE70" s="192"/>
      <c r="AF70" s="192"/>
      <c r="AG70" s="192"/>
      <c r="AH70" s="192"/>
      <c r="AI70" s="192"/>
      <c r="AJ70" s="192"/>
      <c r="AK70" s="192"/>
      <c r="AL70" s="192"/>
      <c r="AM70" s="192"/>
      <c r="AN70" s="192"/>
      <c r="AO70" s="192"/>
      <c r="AP70" s="190" t="s">
        <v>41</v>
      </c>
      <c r="AQ70" s="190"/>
      <c r="AR70" s="190"/>
      <c r="AS70" s="190"/>
      <c r="AT70" s="190"/>
      <c r="AU70" s="190"/>
      <c r="AV70" s="190"/>
      <c r="AW70" s="190"/>
      <c r="AX70" s="190"/>
      <c r="AY70" s="190"/>
      <c r="AZ70" s="190"/>
      <c r="BA70" s="190"/>
      <c r="BB70" s="190"/>
      <c r="BC70" s="190"/>
      <c r="BD70" s="190"/>
      <c r="BE70" s="190"/>
      <c r="BF70" s="191"/>
      <c r="BG70" s="191"/>
      <c r="BH70" s="191"/>
      <c r="BI70" s="191"/>
      <c r="BJ70" s="191"/>
      <c r="BK70" s="191"/>
      <c r="BL70" s="191"/>
      <c r="BM70" s="191"/>
      <c r="BN70" s="191"/>
      <c r="BO70" s="191"/>
      <c r="BP70" s="191"/>
      <c r="BQ70" s="191"/>
      <c r="BR70" s="191"/>
      <c r="BS70" s="191"/>
      <c r="BT70" s="191"/>
      <c r="BU70" s="191"/>
      <c r="BV70" s="191"/>
      <c r="BW70" s="191"/>
      <c r="BX70" s="191"/>
      <c r="BY70" s="191"/>
      <c r="BZ70" s="191"/>
      <c r="CA70" s="191"/>
      <c r="CB70" s="191"/>
      <c r="CC70" s="191"/>
      <c r="CD70" s="191"/>
      <c r="CE70" s="191"/>
      <c r="CF70" s="191"/>
      <c r="CG70" s="191"/>
      <c r="CH70" s="191"/>
      <c r="CI70" s="191"/>
      <c r="CJ70" s="191"/>
      <c r="CK70" s="191"/>
      <c r="CL70" s="191"/>
      <c r="CM70" s="191"/>
      <c r="CN70" s="191"/>
      <c r="CO70" s="191"/>
      <c r="CP70" s="191"/>
      <c r="CQ70" s="191"/>
      <c r="CR70" s="191"/>
      <c r="CS70" s="191"/>
      <c r="CT70" s="191"/>
      <c r="CU70" s="191"/>
      <c r="CV70" s="191"/>
      <c r="CW70" s="191"/>
      <c r="CX70" s="23"/>
      <c r="CY70" s="23"/>
      <c r="CZ70" s="23"/>
      <c r="DA70" s="23"/>
      <c r="DB70" s="191"/>
      <c r="DC70" s="191"/>
      <c r="DD70" s="191"/>
      <c r="DE70" s="191"/>
      <c r="DF70" s="191"/>
      <c r="DG70" s="191"/>
      <c r="DH70" s="191"/>
      <c r="DI70" s="191"/>
      <c r="DJ70" s="191"/>
      <c r="DK70" s="191"/>
      <c r="DL70" s="191"/>
      <c r="DM70" s="191"/>
      <c r="DN70" s="191"/>
      <c r="DO70" s="191"/>
      <c r="DP70" s="191"/>
      <c r="DQ70" s="191"/>
      <c r="DR70" s="191"/>
      <c r="DS70" s="191"/>
      <c r="DT70" s="191"/>
      <c r="DU70" s="191"/>
      <c r="DV70" s="191"/>
      <c r="DW70" s="191"/>
    </row>
    <row r="71" spans="1:127">
      <c r="A71" s="190"/>
      <c r="B71" s="190"/>
      <c r="C71" s="190"/>
      <c r="D71" s="190"/>
      <c r="E71" s="190"/>
      <c r="F71" s="190"/>
      <c r="G71" s="190"/>
      <c r="H71" s="190"/>
      <c r="I71" s="192" t="s">
        <v>66</v>
      </c>
      <c r="J71" s="192"/>
      <c r="K71" s="192"/>
      <c r="L71" s="192"/>
      <c r="M71" s="192"/>
      <c r="N71" s="192"/>
      <c r="O71" s="192"/>
      <c r="P71" s="192"/>
      <c r="Q71" s="192"/>
      <c r="R71" s="192"/>
      <c r="S71" s="192"/>
      <c r="T71" s="192"/>
      <c r="U71" s="192"/>
      <c r="V71" s="192"/>
      <c r="W71" s="192"/>
      <c r="X71" s="192"/>
      <c r="Y71" s="192"/>
      <c r="Z71" s="192"/>
      <c r="AA71" s="192"/>
      <c r="AB71" s="192"/>
      <c r="AC71" s="192"/>
      <c r="AD71" s="192"/>
      <c r="AE71" s="192"/>
      <c r="AF71" s="192"/>
      <c r="AG71" s="192"/>
      <c r="AH71" s="192"/>
      <c r="AI71" s="192"/>
      <c r="AJ71" s="192"/>
      <c r="AK71" s="192"/>
      <c r="AL71" s="192"/>
      <c r="AM71" s="192"/>
      <c r="AN71" s="192"/>
      <c r="AO71" s="192"/>
      <c r="AP71" s="190" t="s">
        <v>41</v>
      </c>
      <c r="AQ71" s="190"/>
      <c r="AR71" s="190"/>
      <c r="AS71" s="190"/>
      <c r="AT71" s="190"/>
      <c r="AU71" s="190"/>
      <c r="AV71" s="190"/>
      <c r="AW71" s="190"/>
      <c r="AX71" s="190"/>
      <c r="AY71" s="190"/>
      <c r="AZ71" s="190"/>
      <c r="BA71" s="190"/>
      <c r="BB71" s="190"/>
      <c r="BC71" s="190"/>
      <c r="BD71" s="190"/>
      <c r="BE71" s="190"/>
      <c r="BF71" s="191"/>
      <c r="BG71" s="191"/>
      <c r="BH71" s="191"/>
      <c r="BI71" s="191"/>
      <c r="BJ71" s="191"/>
      <c r="BK71" s="191"/>
      <c r="BL71" s="191"/>
      <c r="BM71" s="191"/>
      <c r="BN71" s="191"/>
      <c r="BO71" s="191"/>
      <c r="BP71" s="191"/>
      <c r="BQ71" s="191"/>
      <c r="BR71" s="191"/>
      <c r="BS71" s="191"/>
      <c r="BT71" s="191"/>
      <c r="BU71" s="191"/>
      <c r="BV71" s="191"/>
      <c r="BW71" s="191"/>
      <c r="BX71" s="191"/>
      <c r="BY71" s="191"/>
      <c r="BZ71" s="191"/>
      <c r="CA71" s="191"/>
      <c r="CB71" s="191"/>
      <c r="CC71" s="191"/>
      <c r="CD71" s="191"/>
      <c r="CE71" s="191"/>
      <c r="CF71" s="191"/>
      <c r="CG71" s="191"/>
      <c r="CH71" s="191"/>
      <c r="CI71" s="191"/>
      <c r="CJ71" s="191"/>
      <c r="CK71" s="191"/>
      <c r="CL71" s="191"/>
      <c r="CM71" s="191"/>
      <c r="CN71" s="191"/>
      <c r="CO71" s="191"/>
      <c r="CP71" s="191"/>
      <c r="CQ71" s="191"/>
      <c r="CR71" s="191"/>
      <c r="CS71" s="191"/>
      <c r="CT71" s="191"/>
      <c r="CU71" s="191"/>
      <c r="CV71" s="191"/>
      <c r="CW71" s="191"/>
      <c r="CX71" s="23"/>
      <c r="CY71" s="23"/>
      <c r="CZ71" s="23"/>
      <c r="DA71" s="23"/>
      <c r="DB71" s="191"/>
      <c r="DC71" s="191"/>
      <c r="DD71" s="191"/>
      <c r="DE71" s="191"/>
      <c r="DF71" s="191"/>
      <c r="DG71" s="191"/>
      <c r="DH71" s="191"/>
      <c r="DI71" s="191"/>
      <c r="DJ71" s="191"/>
      <c r="DK71" s="191"/>
      <c r="DL71" s="191"/>
      <c r="DM71" s="191"/>
      <c r="DN71" s="191"/>
      <c r="DO71" s="191"/>
      <c r="DP71" s="191"/>
      <c r="DQ71" s="191"/>
      <c r="DR71" s="191"/>
      <c r="DS71" s="191"/>
      <c r="DT71" s="191"/>
      <c r="DU71" s="191"/>
      <c r="DV71" s="191"/>
      <c r="DW71" s="191"/>
    </row>
    <row r="72" spans="1:127">
      <c r="A72" s="190"/>
      <c r="B72" s="190"/>
      <c r="C72" s="190"/>
      <c r="D72" s="190"/>
      <c r="E72" s="190"/>
      <c r="F72" s="190"/>
      <c r="G72" s="190"/>
      <c r="H72" s="190"/>
      <c r="I72" s="192" t="s">
        <v>67</v>
      </c>
      <c r="J72" s="192"/>
      <c r="K72" s="192"/>
      <c r="L72" s="192"/>
      <c r="M72" s="192"/>
      <c r="N72" s="192"/>
      <c r="O72" s="192"/>
      <c r="P72" s="192"/>
      <c r="Q72" s="192"/>
      <c r="R72" s="192"/>
      <c r="S72" s="192"/>
      <c r="T72" s="192"/>
      <c r="U72" s="192"/>
      <c r="V72" s="192"/>
      <c r="W72" s="192"/>
      <c r="X72" s="192"/>
      <c r="Y72" s="192"/>
      <c r="Z72" s="192"/>
      <c r="AA72" s="192"/>
      <c r="AB72" s="192"/>
      <c r="AC72" s="192"/>
      <c r="AD72" s="192"/>
      <c r="AE72" s="192"/>
      <c r="AF72" s="192"/>
      <c r="AG72" s="192"/>
      <c r="AH72" s="192"/>
      <c r="AI72" s="192"/>
      <c r="AJ72" s="192"/>
      <c r="AK72" s="192"/>
      <c r="AL72" s="192"/>
      <c r="AM72" s="192"/>
      <c r="AN72" s="192"/>
      <c r="AO72" s="192"/>
      <c r="AP72" s="190" t="s">
        <v>41</v>
      </c>
      <c r="AQ72" s="190"/>
      <c r="AR72" s="190"/>
      <c r="AS72" s="190"/>
      <c r="AT72" s="190"/>
      <c r="AU72" s="190"/>
      <c r="AV72" s="190"/>
      <c r="AW72" s="190"/>
      <c r="AX72" s="190"/>
      <c r="AY72" s="190"/>
      <c r="AZ72" s="190"/>
      <c r="BA72" s="190"/>
      <c r="BB72" s="190"/>
      <c r="BC72" s="190"/>
      <c r="BD72" s="190"/>
      <c r="BE72" s="190"/>
      <c r="BF72" s="191"/>
      <c r="BG72" s="191"/>
      <c r="BH72" s="191"/>
      <c r="BI72" s="191"/>
      <c r="BJ72" s="191"/>
      <c r="BK72" s="191"/>
      <c r="BL72" s="191"/>
      <c r="BM72" s="191"/>
      <c r="BN72" s="191"/>
      <c r="BO72" s="191"/>
      <c r="BP72" s="191"/>
      <c r="BQ72" s="191"/>
      <c r="BR72" s="191"/>
      <c r="BS72" s="191"/>
      <c r="BT72" s="191"/>
      <c r="BU72" s="191"/>
      <c r="BV72" s="191"/>
      <c r="BW72" s="191"/>
      <c r="BX72" s="191"/>
      <c r="BY72" s="191"/>
      <c r="BZ72" s="191"/>
      <c r="CA72" s="191"/>
      <c r="CB72" s="191"/>
      <c r="CC72" s="191"/>
      <c r="CD72" s="191"/>
      <c r="CE72" s="191"/>
      <c r="CF72" s="191"/>
      <c r="CG72" s="191"/>
      <c r="CH72" s="191"/>
      <c r="CI72" s="191"/>
      <c r="CJ72" s="191"/>
      <c r="CK72" s="191"/>
      <c r="CL72" s="191"/>
      <c r="CM72" s="191"/>
      <c r="CN72" s="191"/>
      <c r="CO72" s="191"/>
      <c r="CP72" s="191"/>
      <c r="CQ72" s="191"/>
      <c r="CR72" s="191"/>
      <c r="CS72" s="191"/>
      <c r="CT72" s="191"/>
      <c r="CU72" s="191"/>
      <c r="CV72" s="191"/>
      <c r="CW72" s="191"/>
      <c r="CX72" s="23"/>
      <c r="CY72" s="23"/>
      <c r="CZ72" s="23"/>
      <c r="DA72" s="23"/>
      <c r="DB72" s="191"/>
      <c r="DC72" s="191"/>
      <c r="DD72" s="191"/>
      <c r="DE72" s="191"/>
      <c r="DF72" s="191"/>
      <c r="DG72" s="191"/>
      <c r="DH72" s="191"/>
      <c r="DI72" s="191"/>
      <c r="DJ72" s="191"/>
      <c r="DK72" s="191"/>
      <c r="DL72" s="191"/>
      <c r="DM72" s="191"/>
      <c r="DN72" s="191"/>
      <c r="DO72" s="191"/>
      <c r="DP72" s="191"/>
      <c r="DQ72" s="191"/>
      <c r="DR72" s="191"/>
      <c r="DS72" s="191"/>
      <c r="DT72" s="191"/>
      <c r="DU72" s="191"/>
      <c r="DV72" s="191"/>
      <c r="DW72" s="191"/>
    </row>
    <row r="73" spans="1:127">
      <c r="A73" s="190"/>
      <c r="B73" s="190"/>
      <c r="C73" s="190"/>
      <c r="D73" s="190"/>
      <c r="E73" s="190"/>
      <c r="F73" s="190"/>
      <c r="G73" s="190"/>
      <c r="H73" s="190"/>
      <c r="I73" s="192" t="s">
        <v>68</v>
      </c>
      <c r="J73" s="192"/>
      <c r="K73" s="192"/>
      <c r="L73" s="192"/>
      <c r="M73" s="192"/>
      <c r="N73" s="192"/>
      <c r="O73" s="192"/>
      <c r="P73" s="192"/>
      <c r="Q73" s="192"/>
      <c r="R73" s="192"/>
      <c r="S73" s="192"/>
      <c r="T73" s="192"/>
      <c r="U73" s="192"/>
      <c r="V73" s="192"/>
      <c r="W73" s="192"/>
      <c r="X73" s="192"/>
      <c r="Y73" s="192"/>
      <c r="Z73" s="192"/>
      <c r="AA73" s="192"/>
      <c r="AB73" s="192"/>
      <c r="AC73" s="192"/>
      <c r="AD73" s="192"/>
      <c r="AE73" s="192"/>
      <c r="AF73" s="192"/>
      <c r="AG73" s="192"/>
      <c r="AH73" s="192"/>
      <c r="AI73" s="192"/>
      <c r="AJ73" s="192"/>
      <c r="AK73" s="192"/>
      <c r="AL73" s="192"/>
      <c r="AM73" s="192"/>
      <c r="AN73" s="192"/>
      <c r="AO73" s="192"/>
      <c r="AP73" s="190" t="s">
        <v>41</v>
      </c>
      <c r="AQ73" s="190"/>
      <c r="AR73" s="190"/>
      <c r="AS73" s="190"/>
      <c r="AT73" s="190"/>
      <c r="AU73" s="190"/>
      <c r="AV73" s="190"/>
      <c r="AW73" s="190"/>
      <c r="AX73" s="190"/>
      <c r="AY73" s="190"/>
      <c r="AZ73" s="190"/>
      <c r="BA73" s="190"/>
      <c r="BB73" s="190"/>
      <c r="BC73" s="190"/>
      <c r="BD73" s="190"/>
      <c r="BE73" s="190"/>
      <c r="BF73" s="191"/>
      <c r="BG73" s="191"/>
      <c r="BH73" s="191"/>
      <c r="BI73" s="191"/>
      <c r="BJ73" s="191"/>
      <c r="BK73" s="191"/>
      <c r="BL73" s="191"/>
      <c r="BM73" s="191"/>
      <c r="BN73" s="191"/>
      <c r="BO73" s="191"/>
      <c r="BP73" s="191"/>
      <c r="BQ73" s="191"/>
      <c r="BR73" s="191"/>
      <c r="BS73" s="191"/>
      <c r="BT73" s="191"/>
      <c r="BU73" s="191"/>
      <c r="BV73" s="191"/>
      <c r="BW73" s="191"/>
      <c r="BX73" s="191"/>
      <c r="BY73" s="191"/>
      <c r="BZ73" s="191"/>
      <c r="CA73" s="191"/>
      <c r="CB73" s="191"/>
      <c r="CC73" s="191"/>
      <c r="CD73" s="191"/>
      <c r="CE73" s="191"/>
      <c r="CF73" s="191"/>
      <c r="CG73" s="191"/>
      <c r="CH73" s="191"/>
      <c r="CI73" s="191"/>
      <c r="CJ73" s="191"/>
      <c r="CK73" s="191"/>
      <c r="CL73" s="191"/>
      <c r="CM73" s="191"/>
      <c r="CN73" s="191"/>
      <c r="CO73" s="191"/>
      <c r="CP73" s="191"/>
      <c r="CQ73" s="191"/>
      <c r="CR73" s="191"/>
      <c r="CS73" s="191"/>
      <c r="CT73" s="191"/>
      <c r="CU73" s="191"/>
      <c r="CV73" s="191"/>
      <c r="CW73" s="191"/>
      <c r="CX73" s="23"/>
      <c r="CY73" s="23"/>
      <c r="CZ73" s="23"/>
      <c r="DA73" s="23"/>
      <c r="DB73" s="191"/>
      <c r="DC73" s="191"/>
      <c r="DD73" s="191"/>
      <c r="DE73" s="191"/>
      <c r="DF73" s="191"/>
      <c r="DG73" s="191"/>
      <c r="DH73" s="191"/>
      <c r="DI73" s="191"/>
      <c r="DJ73" s="191"/>
      <c r="DK73" s="191"/>
      <c r="DL73" s="191"/>
      <c r="DM73" s="191"/>
      <c r="DN73" s="191"/>
      <c r="DO73" s="191"/>
      <c r="DP73" s="191"/>
      <c r="DQ73" s="191"/>
      <c r="DR73" s="191"/>
      <c r="DS73" s="191"/>
      <c r="DT73" s="191"/>
      <c r="DU73" s="191"/>
      <c r="DV73" s="191"/>
      <c r="DW73" s="191"/>
    </row>
    <row r="74" spans="1:127">
      <c r="A74" s="190" t="s">
        <v>47</v>
      </c>
      <c r="B74" s="190"/>
      <c r="C74" s="190"/>
      <c r="D74" s="190"/>
      <c r="E74" s="190"/>
      <c r="F74" s="190"/>
      <c r="G74" s="190"/>
      <c r="H74" s="190"/>
      <c r="I74" s="192" t="s">
        <v>235</v>
      </c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92"/>
      <c r="V74" s="192"/>
      <c r="W74" s="192"/>
      <c r="X74" s="192"/>
      <c r="Y74" s="192"/>
      <c r="Z74" s="192"/>
      <c r="AA74" s="192"/>
      <c r="AB74" s="192"/>
      <c r="AC74" s="192"/>
      <c r="AD74" s="192"/>
      <c r="AE74" s="192"/>
      <c r="AF74" s="192"/>
      <c r="AG74" s="192"/>
      <c r="AH74" s="192"/>
      <c r="AI74" s="192"/>
      <c r="AJ74" s="192"/>
      <c r="AK74" s="192"/>
      <c r="AL74" s="192"/>
      <c r="AM74" s="192"/>
      <c r="AN74" s="192"/>
      <c r="AO74" s="192"/>
      <c r="AP74" s="190"/>
      <c r="AQ74" s="190"/>
      <c r="AR74" s="190"/>
      <c r="AS74" s="190"/>
      <c r="AT74" s="190"/>
      <c r="AU74" s="190"/>
      <c r="AV74" s="190"/>
      <c r="AW74" s="190"/>
      <c r="AX74" s="190"/>
      <c r="AY74" s="190"/>
      <c r="AZ74" s="190"/>
      <c r="BA74" s="190"/>
      <c r="BB74" s="190"/>
      <c r="BC74" s="190"/>
      <c r="BD74" s="190"/>
      <c r="BE74" s="190"/>
      <c r="BF74" s="191"/>
      <c r="BG74" s="191"/>
      <c r="BH74" s="191"/>
      <c r="BI74" s="191"/>
      <c r="BJ74" s="191"/>
      <c r="BK74" s="191"/>
      <c r="BL74" s="191"/>
      <c r="BM74" s="191"/>
      <c r="BN74" s="191"/>
      <c r="BO74" s="191"/>
      <c r="BP74" s="191"/>
      <c r="BQ74" s="191"/>
      <c r="BR74" s="191"/>
      <c r="BS74" s="191"/>
      <c r="BT74" s="191"/>
      <c r="BU74" s="191"/>
      <c r="BV74" s="191"/>
      <c r="BW74" s="191"/>
      <c r="BX74" s="191"/>
      <c r="BY74" s="191"/>
      <c r="BZ74" s="191"/>
      <c r="CA74" s="191"/>
      <c r="CB74" s="191"/>
      <c r="CC74" s="191"/>
      <c r="CD74" s="191"/>
      <c r="CE74" s="191"/>
      <c r="CF74" s="191"/>
      <c r="CG74" s="191"/>
      <c r="CH74" s="191"/>
      <c r="CI74" s="191"/>
      <c r="CJ74" s="191"/>
      <c r="CK74" s="191"/>
      <c r="CL74" s="191"/>
      <c r="CM74" s="191"/>
      <c r="CN74" s="191"/>
      <c r="CO74" s="191"/>
      <c r="CP74" s="191"/>
      <c r="CQ74" s="191"/>
      <c r="CR74" s="191"/>
      <c r="CS74" s="191"/>
      <c r="CT74" s="191"/>
      <c r="CU74" s="191"/>
      <c r="CV74" s="191"/>
      <c r="CW74" s="191"/>
      <c r="CX74" s="23"/>
      <c r="CY74" s="23"/>
      <c r="CZ74" s="23"/>
      <c r="DA74" s="23"/>
      <c r="DB74" s="191"/>
      <c r="DC74" s="191"/>
      <c r="DD74" s="191"/>
      <c r="DE74" s="191"/>
      <c r="DF74" s="191"/>
      <c r="DG74" s="191"/>
      <c r="DH74" s="191"/>
      <c r="DI74" s="191"/>
      <c r="DJ74" s="191"/>
      <c r="DK74" s="191"/>
      <c r="DL74" s="191"/>
      <c r="DM74" s="191"/>
      <c r="DN74" s="191"/>
      <c r="DO74" s="191"/>
      <c r="DP74" s="191"/>
      <c r="DQ74" s="191"/>
      <c r="DR74" s="191"/>
      <c r="DS74" s="191"/>
      <c r="DT74" s="191"/>
      <c r="DU74" s="191"/>
      <c r="DV74" s="191"/>
      <c r="DW74" s="191"/>
    </row>
    <row r="75" spans="1:127">
      <c r="A75" s="190" t="s">
        <v>48</v>
      </c>
      <c r="B75" s="190"/>
      <c r="C75" s="190"/>
      <c r="D75" s="190"/>
      <c r="E75" s="190"/>
      <c r="F75" s="190"/>
      <c r="G75" s="190"/>
      <c r="H75" s="190"/>
      <c r="I75" s="192" t="s">
        <v>204</v>
      </c>
      <c r="J75" s="192"/>
      <c r="K75" s="192"/>
      <c r="L75" s="192"/>
      <c r="M75" s="192"/>
      <c r="N75" s="192"/>
      <c r="O75" s="192"/>
      <c r="P75" s="192"/>
      <c r="Q75" s="192"/>
      <c r="R75" s="192"/>
      <c r="S75" s="192"/>
      <c r="T75" s="192"/>
      <c r="U75" s="192"/>
      <c r="V75" s="192"/>
      <c r="W75" s="192"/>
      <c r="X75" s="192"/>
      <c r="Y75" s="192"/>
      <c r="Z75" s="192"/>
      <c r="AA75" s="192"/>
      <c r="AB75" s="192"/>
      <c r="AC75" s="192"/>
      <c r="AD75" s="192"/>
      <c r="AE75" s="192"/>
      <c r="AF75" s="192"/>
      <c r="AG75" s="192"/>
      <c r="AH75" s="192"/>
      <c r="AI75" s="192"/>
      <c r="AJ75" s="192"/>
      <c r="AK75" s="192"/>
      <c r="AL75" s="192"/>
      <c r="AM75" s="192"/>
      <c r="AN75" s="192"/>
      <c r="AO75" s="192"/>
      <c r="AP75" s="190" t="s">
        <v>205</v>
      </c>
      <c r="AQ75" s="190"/>
      <c r="AR75" s="190"/>
      <c r="AS75" s="190"/>
      <c r="AT75" s="190"/>
      <c r="AU75" s="190"/>
      <c r="AV75" s="190"/>
      <c r="AW75" s="190"/>
      <c r="AX75" s="190"/>
      <c r="AY75" s="190"/>
      <c r="AZ75" s="190"/>
      <c r="BA75" s="190"/>
      <c r="BB75" s="190"/>
      <c r="BC75" s="190"/>
      <c r="BD75" s="190"/>
      <c r="BE75" s="190"/>
      <c r="BF75" s="191"/>
      <c r="BG75" s="191"/>
      <c r="BH75" s="191"/>
      <c r="BI75" s="191"/>
      <c r="BJ75" s="191"/>
      <c r="BK75" s="191"/>
      <c r="BL75" s="191"/>
      <c r="BM75" s="191"/>
      <c r="BN75" s="191"/>
      <c r="BO75" s="191"/>
      <c r="BP75" s="191"/>
      <c r="BQ75" s="191"/>
      <c r="BR75" s="191"/>
      <c r="BS75" s="191"/>
      <c r="BT75" s="191"/>
      <c r="BU75" s="191"/>
      <c r="BV75" s="191"/>
      <c r="BW75" s="191"/>
      <c r="BX75" s="191"/>
      <c r="BY75" s="191"/>
      <c r="BZ75" s="191"/>
      <c r="CA75" s="191"/>
      <c r="CB75" s="191"/>
      <c r="CC75" s="191"/>
      <c r="CD75" s="191"/>
      <c r="CE75" s="191"/>
      <c r="CF75" s="191"/>
      <c r="CG75" s="191"/>
      <c r="CH75" s="191"/>
      <c r="CI75" s="191"/>
      <c r="CJ75" s="191"/>
      <c r="CK75" s="191"/>
      <c r="CL75" s="191"/>
      <c r="CM75" s="191"/>
      <c r="CN75" s="191"/>
      <c r="CO75" s="191"/>
      <c r="CP75" s="191"/>
      <c r="CQ75" s="191"/>
      <c r="CR75" s="191"/>
      <c r="CS75" s="191"/>
      <c r="CT75" s="191"/>
      <c r="CU75" s="191"/>
      <c r="CV75" s="191"/>
      <c r="CW75" s="191"/>
      <c r="CX75" s="23"/>
      <c r="CY75" s="23"/>
      <c r="CZ75" s="23"/>
      <c r="DA75" s="23"/>
      <c r="DB75" s="191"/>
      <c r="DC75" s="191"/>
      <c r="DD75" s="191"/>
      <c r="DE75" s="191"/>
      <c r="DF75" s="191"/>
      <c r="DG75" s="191"/>
      <c r="DH75" s="191"/>
      <c r="DI75" s="191"/>
      <c r="DJ75" s="191"/>
      <c r="DK75" s="191"/>
      <c r="DL75" s="191"/>
      <c r="DM75" s="191"/>
      <c r="DN75" s="191"/>
      <c r="DO75" s="191"/>
      <c r="DP75" s="191"/>
      <c r="DQ75" s="191"/>
      <c r="DR75" s="191"/>
      <c r="DS75" s="191"/>
      <c r="DT75" s="191"/>
      <c r="DU75" s="191"/>
      <c r="DV75" s="191"/>
      <c r="DW75" s="191"/>
    </row>
    <row r="76" spans="1:127">
      <c r="A76" s="190"/>
      <c r="B76" s="190"/>
      <c r="C76" s="190"/>
      <c r="D76" s="190"/>
      <c r="E76" s="190"/>
      <c r="F76" s="190"/>
      <c r="G76" s="190"/>
      <c r="H76" s="190"/>
      <c r="I76" s="192" t="s">
        <v>206</v>
      </c>
      <c r="J76" s="192"/>
      <c r="K76" s="192"/>
      <c r="L76" s="192"/>
      <c r="M76" s="192"/>
      <c r="N76" s="192"/>
      <c r="O76" s="192"/>
      <c r="P76" s="192"/>
      <c r="Q76" s="192"/>
      <c r="R76" s="192"/>
      <c r="S76" s="192"/>
      <c r="T76" s="192"/>
      <c r="U76" s="192"/>
      <c r="V76" s="192"/>
      <c r="W76" s="192"/>
      <c r="X76" s="192"/>
      <c r="Y76" s="192"/>
      <c r="Z76" s="192"/>
      <c r="AA76" s="192"/>
      <c r="AB76" s="192"/>
      <c r="AC76" s="192"/>
      <c r="AD76" s="192"/>
      <c r="AE76" s="192"/>
      <c r="AF76" s="192"/>
      <c r="AG76" s="192"/>
      <c r="AH76" s="192"/>
      <c r="AI76" s="192"/>
      <c r="AJ76" s="192"/>
      <c r="AK76" s="192"/>
      <c r="AL76" s="192"/>
      <c r="AM76" s="192"/>
      <c r="AN76" s="192"/>
      <c r="AO76" s="192"/>
      <c r="AP76" s="190" t="s">
        <v>205</v>
      </c>
      <c r="AQ76" s="190"/>
      <c r="AR76" s="190"/>
      <c r="AS76" s="190"/>
      <c r="AT76" s="190"/>
      <c r="AU76" s="190"/>
      <c r="AV76" s="190"/>
      <c r="AW76" s="190"/>
      <c r="AX76" s="190"/>
      <c r="AY76" s="190"/>
      <c r="AZ76" s="190"/>
      <c r="BA76" s="190"/>
      <c r="BB76" s="190"/>
      <c r="BC76" s="190"/>
      <c r="BD76" s="190"/>
      <c r="BE76" s="190"/>
      <c r="BF76" s="191"/>
      <c r="BG76" s="191"/>
      <c r="BH76" s="191"/>
      <c r="BI76" s="191"/>
      <c r="BJ76" s="191"/>
      <c r="BK76" s="191"/>
      <c r="BL76" s="191"/>
      <c r="BM76" s="191"/>
      <c r="BN76" s="191"/>
      <c r="BO76" s="191"/>
      <c r="BP76" s="191"/>
      <c r="BQ76" s="191"/>
      <c r="BR76" s="191"/>
      <c r="BS76" s="191"/>
      <c r="BT76" s="191"/>
      <c r="BU76" s="191"/>
      <c r="BV76" s="191"/>
      <c r="BW76" s="191"/>
      <c r="BX76" s="191"/>
      <c r="BY76" s="191"/>
      <c r="BZ76" s="191"/>
      <c r="CA76" s="191"/>
      <c r="CB76" s="191"/>
      <c r="CC76" s="191"/>
      <c r="CD76" s="191"/>
      <c r="CE76" s="191"/>
      <c r="CF76" s="191"/>
      <c r="CG76" s="191"/>
      <c r="CH76" s="191"/>
      <c r="CI76" s="191"/>
      <c r="CJ76" s="191"/>
      <c r="CK76" s="191"/>
      <c r="CL76" s="191"/>
      <c r="CM76" s="191"/>
      <c r="CN76" s="191"/>
      <c r="CO76" s="191"/>
      <c r="CP76" s="191"/>
      <c r="CQ76" s="191"/>
      <c r="CR76" s="191"/>
      <c r="CS76" s="191"/>
      <c r="CT76" s="191"/>
      <c r="CU76" s="191"/>
      <c r="CV76" s="191"/>
      <c r="CW76" s="191"/>
      <c r="CX76" s="23"/>
      <c r="CY76" s="23"/>
      <c r="CZ76" s="23"/>
      <c r="DA76" s="23"/>
      <c r="DB76" s="191"/>
      <c r="DC76" s="191"/>
      <c r="DD76" s="191"/>
      <c r="DE76" s="191"/>
      <c r="DF76" s="191"/>
      <c r="DG76" s="191"/>
      <c r="DH76" s="191"/>
      <c r="DI76" s="191"/>
      <c r="DJ76" s="191"/>
      <c r="DK76" s="191"/>
      <c r="DL76" s="191"/>
      <c r="DM76" s="191"/>
      <c r="DN76" s="191"/>
      <c r="DO76" s="191"/>
      <c r="DP76" s="191"/>
      <c r="DQ76" s="191"/>
      <c r="DR76" s="191"/>
      <c r="DS76" s="191"/>
      <c r="DT76" s="191"/>
      <c r="DU76" s="191"/>
      <c r="DV76" s="191"/>
      <c r="DW76" s="191"/>
    </row>
    <row r="77" spans="1:127">
      <c r="A77" s="190" t="s">
        <v>50</v>
      </c>
      <c r="B77" s="190"/>
      <c r="C77" s="190"/>
      <c r="D77" s="190"/>
      <c r="E77" s="190"/>
      <c r="F77" s="190"/>
      <c r="G77" s="190"/>
      <c r="H77" s="190"/>
      <c r="I77" s="192" t="s">
        <v>207</v>
      </c>
      <c r="J77" s="192"/>
      <c r="K77" s="192"/>
      <c r="L77" s="192"/>
      <c r="M77" s="192"/>
      <c r="N77" s="192"/>
      <c r="O77" s="192"/>
      <c r="P77" s="192"/>
      <c r="Q77" s="192"/>
      <c r="R77" s="192"/>
      <c r="S77" s="192"/>
      <c r="T77" s="192"/>
      <c r="U77" s="192"/>
      <c r="V77" s="192"/>
      <c r="W77" s="192"/>
      <c r="X77" s="192"/>
      <c r="Y77" s="192"/>
      <c r="Z77" s="192"/>
      <c r="AA77" s="192"/>
      <c r="AB77" s="192"/>
      <c r="AC77" s="192"/>
      <c r="AD77" s="192"/>
      <c r="AE77" s="192"/>
      <c r="AF77" s="192"/>
      <c r="AG77" s="192"/>
      <c r="AH77" s="192"/>
      <c r="AI77" s="192"/>
      <c r="AJ77" s="192"/>
      <c r="AK77" s="192"/>
      <c r="AL77" s="192"/>
      <c r="AM77" s="192"/>
      <c r="AN77" s="192"/>
      <c r="AO77" s="192"/>
      <c r="AP77" s="190" t="s">
        <v>189</v>
      </c>
      <c r="AQ77" s="190"/>
      <c r="AR77" s="190"/>
      <c r="AS77" s="190"/>
      <c r="AT77" s="190"/>
      <c r="AU77" s="190"/>
      <c r="AV77" s="190"/>
      <c r="AW77" s="190"/>
      <c r="AX77" s="190"/>
      <c r="AY77" s="190"/>
      <c r="AZ77" s="190"/>
      <c r="BA77" s="190"/>
      <c r="BB77" s="190"/>
      <c r="BC77" s="190"/>
      <c r="BD77" s="190"/>
      <c r="BE77" s="190"/>
      <c r="BF77" s="191"/>
      <c r="BG77" s="191"/>
      <c r="BH77" s="191"/>
      <c r="BI77" s="191"/>
      <c r="BJ77" s="191"/>
      <c r="BK77" s="191"/>
      <c r="BL77" s="191"/>
      <c r="BM77" s="191"/>
      <c r="BN77" s="191"/>
      <c r="BO77" s="191"/>
      <c r="BP77" s="191"/>
      <c r="BQ77" s="191"/>
      <c r="BR77" s="191"/>
      <c r="BS77" s="191"/>
      <c r="BT77" s="191"/>
      <c r="BU77" s="191"/>
      <c r="BV77" s="191"/>
      <c r="BW77" s="191"/>
      <c r="BX77" s="191"/>
      <c r="BY77" s="191"/>
      <c r="BZ77" s="191"/>
      <c r="CA77" s="191"/>
      <c r="CB77" s="191"/>
      <c r="CC77" s="191"/>
      <c r="CD77" s="191"/>
      <c r="CE77" s="191"/>
      <c r="CF77" s="191"/>
      <c r="CG77" s="191"/>
      <c r="CH77" s="191"/>
      <c r="CI77" s="191"/>
      <c r="CJ77" s="191"/>
      <c r="CK77" s="191"/>
      <c r="CL77" s="191"/>
      <c r="CM77" s="191"/>
      <c r="CN77" s="191"/>
      <c r="CO77" s="191"/>
      <c r="CP77" s="191"/>
      <c r="CQ77" s="191"/>
      <c r="CR77" s="191"/>
      <c r="CS77" s="191"/>
      <c r="CT77" s="191"/>
      <c r="CU77" s="191"/>
      <c r="CV77" s="191"/>
      <c r="CW77" s="191"/>
      <c r="CX77" s="23"/>
      <c r="CY77" s="23"/>
      <c r="CZ77" s="23"/>
      <c r="DA77" s="23"/>
      <c r="DB77" s="191"/>
      <c r="DC77" s="191"/>
      <c r="DD77" s="191"/>
      <c r="DE77" s="191"/>
      <c r="DF77" s="191"/>
      <c r="DG77" s="191"/>
      <c r="DH77" s="191"/>
      <c r="DI77" s="191"/>
      <c r="DJ77" s="191"/>
      <c r="DK77" s="191"/>
      <c r="DL77" s="191"/>
      <c r="DM77" s="191"/>
      <c r="DN77" s="191"/>
      <c r="DO77" s="191"/>
      <c r="DP77" s="191"/>
      <c r="DQ77" s="191"/>
      <c r="DR77" s="191"/>
      <c r="DS77" s="191"/>
      <c r="DT77" s="191"/>
      <c r="DU77" s="191"/>
      <c r="DV77" s="191"/>
      <c r="DW77" s="191"/>
    </row>
    <row r="78" spans="1:127">
      <c r="A78" s="190" t="s">
        <v>51</v>
      </c>
      <c r="B78" s="190"/>
      <c r="C78" s="190"/>
      <c r="D78" s="190"/>
      <c r="E78" s="190"/>
      <c r="F78" s="190"/>
      <c r="G78" s="190"/>
      <c r="H78" s="190"/>
      <c r="I78" s="192" t="s">
        <v>208</v>
      </c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92"/>
      <c r="AL78" s="192"/>
      <c r="AM78" s="192"/>
      <c r="AN78" s="192"/>
      <c r="AO78" s="192"/>
      <c r="AP78" s="190" t="s">
        <v>209</v>
      </c>
      <c r="AQ78" s="190"/>
      <c r="AR78" s="190"/>
      <c r="AS78" s="190"/>
      <c r="AT78" s="190"/>
      <c r="AU78" s="190"/>
      <c r="AV78" s="190"/>
      <c r="AW78" s="190"/>
      <c r="AX78" s="190"/>
      <c r="AY78" s="190"/>
      <c r="AZ78" s="190"/>
      <c r="BA78" s="190"/>
      <c r="BB78" s="190"/>
      <c r="BC78" s="190"/>
      <c r="BD78" s="190"/>
      <c r="BE78" s="190"/>
      <c r="BF78" s="209">
        <v>1729.95</v>
      </c>
      <c r="BG78" s="210"/>
      <c r="BH78" s="210"/>
      <c r="BI78" s="210"/>
      <c r="BJ78" s="210"/>
      <c r="BK78" s="210"/>
      <c r="BL78" s="210"/>
      <c r="BM78" s="210"/>
      <c r="BN78" s="210"/>
      <c r="BO78" s="210"/>
      <c r="BP78" s="210"/>
      <c r="BQ78" s="210"/>
      <c r="BR78" s="210"/>
      <c r="BS78" s="210"/>
      <c r="BT78" s="210"/>
      <c r="BU78" s="210"/>
      <c r="BV78" s="210"/>
      <c r="BW78" s="210"/>
      <c r="BX78" s="210"/>
      <c r="BY78" s="210"/>
      <c r="BZ78" s="210"/>
      <c r="CA78" s="211"/>
      <c r="CB78" s="194">
        <v>1776.97</v>
      </c>
      <c r="CC78" s="194"/>
      <c r="CD78" s="194"/>
      <c r="CE78" s="194"/>
      <c r="CF78" s="194"/>
      <c r="CG78" s="194"/>
      <c r="CH78" s="194"/>
      <c r="CI78" s="194"/>
      <c r="CJ78" s="194"/>
      <c r="CK78" s="194"/>
      <c r="CL78" s="194"/>
      <c r="CM78" s="194">
        <v>1829.49</v>
      </c>
      <c r="CN78" s="194"/>
      <c r="CO78" s="194"/>
      <c r="CP78" s="194"/>
      <c r="CQ78" s="194"/>
      <c r="CR78" s="194"/>
      <c r="CS78" s="194"/>
      <c r="CT78" s="194"/>
      <c r="CU78" s="194"/>
      <c r="CV78" s="194"/>
      <c r="CW78" s="194"/>
      <c r="CX78" s="195">
        <f>'Листы12-14'!BE29/40405.537*1000000</f>
        <v>1863.0916846866805</v>
      </c>
      <c r="CY78" s="197"/>
      <c r="CZ78" s="195">
        <v>1883.95</v>
      </c>
      <c r="DA78" s="197"/>
      <c r="DB78" s="195">
        <v>2230.73</v>
      </c>
      <c r="DC78" s="196"/>
      <c r="DD78" s="196"/>
      <c r="DE78" s="196"/>
      <c r="DF78" s="196"/>
      <c r="DG78" s="196"/>
      <c r="DH78" s="196"/>
      <c r="DI78" s="196"/>
      <c r="DJ78" s="196"/>
      <c r="DK78" s="196"/>
      <c r="DL78" s="196"/>
      <c r="DM78" s="196"/>
      <c r="DN78" s="196"/>
      <c r="DO78" s="196"/>
      <c r="DP78" s="196"/>
      <c r="DQ78" s="196"/>
      <c r="DR78" s="196"/>
      <c r="DS78" s="196"/>
      <c r="DT78" s="196"/>
      <c r="DU78" s="196"/>
      <c r="DV78" s="196"/>
      <c r="DW78" s="197"/>
    </row>
    <row r="79" spans="1:127">
      <c r="A79" s="190"/>
      <c r="B79" s="190"/>
      <c r="C79" s="190"/>
      <c r="D79" s="190"/>
      <c r="E79" s="190"/>
      <c r="F79" s="190"/>
      <c r="G79" s="190"/>
      <c r="H79" s="190"/>
      <c r="I79" s="192" t="s">
        <v>111</v>
      </c>
      <c r="J79" s="192"/>
      <c r="K79" s="192"/>
      <c r="L79" s="192"/>
      <c r="M79" s="192"/>
      <c r="N79" s="192"/>
      <c r="O79" s="192"/>
      <c r="P79" s="192"/>
      <c r="Q79" s="192"/>
      <c r="R79" s="192"/>
      <c r="S79" s="192"/>
      <c r="T79" s="192"/>
      <c r="U79" s="192"/>
      <c r="V79" s="192"/>
      <c r="W79" s="192"/>
      <c r="X79" s="192"/>
      <c r="Y79" s="192"/>
      <c r="Z79" s="192"/>
      <c r="AA79" s="192"/>
      <c r="AB79" s="192"/>
      <c r="AC79" s="192"/>
      <c r="AD79" s="192"/>
      <c r="AE79" s="192"/>
      <c r="AF79" s="192"/>
      <c r="AG79" s="192"/>
      <c r="AH79" s="192"/>
      <c r="AI79" s="192"/>
      <c r="AJ79" s="192"/>
      <c r="AK79" s="192"/>
      <c r="AL79" s="192"/>
      <c r="AM79" s="192"/>
      <c r="AN79" s="192"/>
      <c r="AO79" s="192"/>
      <c r="AP79" s="190"/>
      <c r="AQ79" s="190"/>
      <c r="AR79" s="190"/>
      <c r="AS79" s="190"/>
      <c r="AT79" s="190"/>
      <c r="AU79" s="190"/>
      <c r="AV79" s="190"/>
      <c r="AW79" s="190"/>
      <c r="AX79" s="190"/>
      <c r="AY79" s="190"/>
      <c r="AZ79" s="190"/>
      <c r="BA79" s="190"/>
      <c r="BB79" s="190"/>
      <c r="BC79" s="190"/>
      <c r="BD79" s="190"/>
      <c r="BE79" s="190"/>
      <c r="BF79" s="212"/>
      <c r="BG79" s="213"/>
      <c r="BH79" s="213"/>
      <c r="BI79" s="213"/>
      <c r="BJ79" s="213"/>
      <c r="BK79" s="213"/>
      <c r="BL79" s="213"/>
      <c r="BM79" s="213"/>
      <c r="BN79" s="213"/>
      <c r="BO79" s="213"/>
      <c r="BP79" s="213"/>
      <c r="BQ79" s="213"/>
      <c r="BR79" s="213"/>
      <c r="BS79" s="213"/>
      <c r="BT79" s="213"/>
      <c r="BU79" s="213"/>
      <c r="BV79" s="213"/>
      <c r="BW79" s="213"/>
      <c r="BX79" s="213"/>
      <c r="BY79" s="213"/>
      <c r="BZ79" s="213"/>
      <c r="CA79" s="214"/>
      <c r="CB79" s="194"/>
      <c r="CC79" s="194"/>
      <c r="CD79" s="194"/>
      <c r="CE79" s="194"/>
      <c r="CF79" s="194"/>
      <c r="CG79" s="194"/>
      <c r="CH79" s="194"/>
      <c r="CI79" s="194"/>
      <c r="CJ79" s="194"/>
      <c r="CK79" s="194"/>
      <c r="CL79" s="194"/>
      <c r="CM79" s="194"/>
      <c r="CN79" s="194"/>
      <c r="CO79" s="194"/>
      <c r="CP79" s="194"/>
      <c r="CQ79" s="194"/>
      <c r="CR79" s="194"/>
      <c r="CS79" s="194"/>
      <c r="CT79" s="194"/>
      <c r="CU79" s="194"/>
      <c r="CV79" s="194"/>
      <c r="CW79" s="194"/>
      <c r="CX79" s="198"/>
      <c r="CY79" s="200"/>
      <c r="CZ79" s="198"/>
      <c r="DA79" s="200"/>
      <c r="DB79" s="198"/>
      <c r="DC79" s="199"/>
      <c r="DD79" s="199"/>
      <c r="DE79" s="199"/>
      <c r="DF79" s="199"/>
      <c r="DG79" s="199"/>
      <c r="DH79" s="199"/>
      <c r="DI79" s="199"/>
      <c r="DJ79" s="199"/>
      <c r="DK79" s="199"/>
      <c r="DL79" s="199"/>
      <c r="DM79" s="199"/>
      <c r="DN79" s="199"/>
      <c r="DO79" s="199"/>
      <c r="DP79" s="199"/>
      <c r="DQ79" s="199"/>
      <c r="DR79" s="199"/>
      <c r="DS79" s="199"/>
      <c r="DT79" s="199"/>
      <c r="DU79" s="199"/>
      <c r="DV79" s="199"/>
      <c r="DW79" s="200"/>
    </row>
    <row r="80" spans="1:127">
      <c r="A80" s="201" t="s">
        <v>210</v>
      </c>
      <c r="B80" s="201"/>
      <c r="C80" s="201"/>
      <c r="D80" s="201"/>
      <c r="E80" s="201"/>
      <c r="F80" s="201"/>
      <c r="G80" s="201"/>
      <c r="H80" s="201"/>
      <c r="I80" s="192" t="s">
        <v>211</v>
      </c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92"/>
      <c r="U80" s="192"/>
      <c r="V80" s="192"/>
      <c r="W80" s="192"/>
      <c r="X80" s="192"/>
      <c r="Y80" s="192"/>
      <c r="Z80" s="192"/>
      <c r="AA80" s="192"/>
      <c r="AB80" s="192"/>
      <c r="AC80" s="192"/>
      <c r="AD80" s="192"/>
      <c r="AE80" s="192"/>
      <c r="AF80" s="192"/>
      <c r="AG80" s="192"/>
      <c r="AH80" s="192"/>
      <c r="AI80" s="192"/>
      <c r="AJ80" s="192"/>
      <c r="AK80" s="192"/>
      <c r="AL80" s="192"/>
      <c r="AM80" s="192"/>
      <c r="AN80" s="192"/>
      <c r="AO80" s="192"/>
      <c r="AP80" s="190" t="s">
        <v>209</v>
      </c>
      <c r="AQ80" s="190"/>
      <c r="AR80" s="190"/>
      <c r="AS80" s="190"/>
      <c r="AT80" s="190"/>
      <c r="AU80" s="190"/>
      <c r="AV80" s="190"/>
      <c r="AW80" s="190"/>
      <c r="AX80" s="190"/>
      <c r="AY80" s="190"/>
      <c r="AZ80" s="190"/>
      <c r="BA80" s="190"/>
      <c r="BB80" s="190"/>
      <c r="BC80" s="190"/>
      <c r="BD80" s="190"/>
      <c r="BE80" s="190"/>
      <c r="BF80" s="191"/>
      <c r="BG80" s="191"/>
      <c r="BH80" s="191"/>
      <c r="BI80" s="191"/>
      <c r="BJ80" s="191"/>
      <c r="BK80" s="191"/>
      <c r="BL80" s="191"/>
      <c r="BM80" s="191"/>
      <c r="BN80" s="191"/>
      <c r="BO80" s="191"/>
      <c r="BP80" s="191"/>
      <c r="BQ80" s="191"/>
      <c r="BR80" s="191"/>
      <c r="BS80" s="191"/>
      <c r="BT80" s="191"/>
      <c r="BU80" s="191"/>
      <c r="BV80" s="191"/>
      <c r="BW80" s="191"/>
      <c r="BX80" s="191"/>
      <c r="BY80" s="191"/>
      <c r="BZ80" s="191"/>
      <c r="CA80" s="191"/>
      <c r="CB80" s="191"/>
      <c r="CC80" s="191"/>
      <c r="CD80" s="191"/>
      <c r="CE80" s="191"/>
      <c r="CF80" s="191"/>
      <c r="CG80" s="191"/>
      <c r="CH80" s="191"/>
      <c r="CI80" s="191"/>
      <c r="CJ80" s="191"/>
      <c r="CK80" s="191"/>
      <c r="CL80" s="191"/>
      <c r="CM80" s="191"/>
      <c r="CN80" s="191"/>
      <c r="CO80" s="191"/>
      <c r="CP80" s="191"/>
      <c r="CQ80" s="191"/>
      <c r="CR80" s="191"/>
      <c r="CS80" s="191"/>
      <c r="CT80" s="191"/>
      <c r="CU80" s="191"/>
      <c r="CV80" s="191"/>
      <c r="CW80" s="191"/>
      <c r="CX80" s="187"/>
      <c r="CY80" s="187"/>
      <c r="CZ80" s="187"/>
      <c r="DA80" s="187"/>
      <c r="DB80" s="191"/>
      <c r="DC80" s="191"/>
      <c r="DD80" s="191"/>
      <c r="DE80" s="191"/>
      <c r="DF80" s="191"/>
      <c r="DG80" s="191"/>
      <c r="DH80" s="191"/>
      <c r="DI80" s="191"/>
      <c r="DJ80" s="191"/>
      <c r="DK80" s="191"/>
      <c r="DL80" s="191"/>
      <c r="DM80" s="191"/>
      <c r="DN80" s="191"/>
      <c r="DO80" s="191"/>
      <c r="DP80" s="191"/>
      <c r="DQ80" s="191"/>
      <c r="DR80" s="191"/>
      <c r="DS80" s="191"/>
      <c r="DT80" s="191"/>
      <c r="DU80" s="191"/>
      <c r="DV80" s="191"/>
      <c r="DW80" s="191"/>
    </row>
    <row r="81" spans="1:127">
      <c r="A81" s="201"/>
      <c r="B81" s="201"/>
      <c r="C81" s="201"/>
      <c r="D81" s="201"/>
      <c r="E81" s="201"/>
      <c r="F81" s="201"/>
      <c r="G81" s="201"/>
      <c r="H81" s="201"/>
      <c r="I81" s="192" t="s">
        <v>212</v>
      </c>
      <c r="J81" s="192"/>
      <c r="K81" s="192"/>
      <c r="L81" s="192"/>
      <c r="M81" s="192"/>
      <c r="N81" s="192"/>
      <c r="O81" s="192"/>
      <c r="P81" s="192"/>
      <c r="Q81" s="192"/>
      <c r="R81" s="192"/>
      <c r="S81" s="192"/>
      <c r="T81" s="192"/>
      <c r="U81" s="192"/>
      <c r="V81" s="192"/>
      <c r="W81" s="192"/>
      <c r="X81" s="192"/>
      <c r="Y81" s="192"/>
      <c r="Z81" s="192"/>
      <c r="AA81" s="192"/>
      <c r="AB81" s="192"/>
      <c r="AC81" s="192"/>
      <c r="AD81" s="192"/>
      <c r="AE81" s="192"/>
      <c r="AF81" s="192"/>
      <c r="AG81" s="192"/>
      <c r="AH81" s="192"/>
      <c r="AI81" s="192"/>
      <c r="AJ81" s="192"/>
      <c r="AK81" s="192"/>
      <c r="AL81" s="192"/>
      <c r="AM81" s="192"/>
      <c r="AN81" s="192"/>
      <c r="AO81" s="192"/>
      <c r="AP81" s="190"/>
      <c r="AQ81" s="190"/>
      <c r="AR81" s="190"/>
      <c r="AS81" s="190"/>
      <c r="AT81" s="190"/>
      <c r="AU81" s="190"/>
      <c r="AV81" s="190"/>
      <c r="AW81" s="190"/>
      <c r="AX81" s="190"/>
      <c r="AY81" s="190"/>
      <c r="AZ81" s="190"/>
      <c r="BA81" s="190"/>
      <c r="BB81" s="190"/>
      <c r="BC81" s="190"/>
      <c r="BD81" s="190"/>
      <c r="BE81" s="190"/>
      <c r="BF81" s="191"/>
      <c r="BG81" s="191"/>
      <c r="BH81" s="191"/>
      <c r="BI81" s="191"/>
      <c r="BJ81" s="191"/>
      <c r="BK81" s="191"/>
      <c r="BL81" s="191"/>
      <c r="BM81" s="191"/>
      <c r="BN81" s="191"/>
      <c r="BO81" s="191"/>
      <c r="BP81" s="191"/>
      <c r="BQ81" s="191"/>
      <c r="BR81" s="191"/>
      <c r="BS81" s="191"/>
      <c r="BT81" s="191"/>
      <c r="BU81" s="191"/>
      <c r="BV81" s="191"/>
      <c r="BW81" s="191"/>
      <c r="BX81" s="191"/>
      <c r="BY81" s="191"/>
      <c r="BZ81" s="191"/>
      <c r="CA81" s="191"/>
      <c r="CB81" s="191"/>
      <c r="CC81" s="191"/>
      <c r="CD81" s="191"/>
      <c r="CE81" s="191"/>
      <c r="CF81" s="191"/>
      <c r="CG81" s="191"/>
      <c r="CH81" s="191"/>
      <c r="CI81" s="191"/>
      <c r="CJ81" s="191"/>
      <c r="CK81" s="191"/>
      <c r="CL81" s="191"/>
      <c r="CM81" s="191"/>
      <c r="CN81" s="191"/>
      <c r="CO81" s="191"/>
      <c r="CP81" s="191"/>
      <c r="CQ81" s="191"/>
      <c r="CR81" s="191"/>
      <c r="CS81" s="191"/>
      <c r="CT81" s="191"/>
      <c r="CU81" s="191"/>
      <c r="CV81" s="191"/>
      <c r="CW81" s="191"/>
      <c r="CX81" s="189"/>
      <c r="CY81" s="189"/>
      <c r="CZ81" s="189"/>
      <c r="DA81" s="189"/>
      <c r="DB81" s="191"/>
      <c r="DC81" s="191"/>
      <c r="DD81" s="191"/>
      <c r="DE81" s="191"/>
      <c r="DF81" s="191"/>
      <c r="DG81" s="191"/>
      <c r="DH81" s="191"/>
      <c r="DI81" s="191"/>
      <c r="DJ81" s="191"/>
      <c r="DK81" s="191"/>
      <c r="DL81" s="191"/>
      <c r="DM81" s="191"/>
      <c r="DN81" s="191"/>
      <c r="DO81" s="191"/>
      <c r="DP81" s="191"/>
      <c r="DQ81" s="191"/>
      <c r="DR81" s="191"/>
      <c r="DS81" s="191"/>
      <c r="DT81" s="191"/>
      <c r="DU81" s="191"/>
      <c r="DV81" s="191"/>
      <c r="DW81" s="191"/>
    </row>
    <row r="82" spans="1:127">
      <c r="A82" s="190" t="s">
        <v>213</v>
      </c>
      <c r="B82" s="190"/>
      <c r="C82" s="190"/>
      <c r="D82" s="190"/>
      <c r="E82" s="190"/>
      <c r="F82" s="190"/>
      <c r="G82" s="190"/>
      <c r="H82" s="190"/>
      <c r="I82" s="192" t="s">
        <v>214</v>
      </c>
      <c r="J82" s="192"/>
      <c r="K82" s="192"/>
      <c r="L82" s="192"/>
      <c r="M82" s="192"/>
      <c r="N82" s="192"/>
      <c r="O82" s="192"/>
      <c r="P82" s="192"/>
      <c r="Q82" s="192"/>
      <c r="R82" s="192"/>
      <c r="S82" s="192"/>
      <c r="T82" s="192"/>
      <c r="U82" s="192"/>
      <c r="V82" s="192"/>
      <c r="W82" s="192"/>
      <c r="X82" s="192"/>
      <c r="Y82" s="192"/>
      <c r="Z82" s="192"/>
      <c r="AA82" s="192"/>
      <c r="AB82" s="192"/>
      <c r="AC82" s="192"/>
      <c r="AD82" s="192"/>
      <c r="AE82" s="192"/>
      <c r="AF82" s="192"/>
      <c r="AG82" s="192"/>
      <c r="AH82" s="192"/>
      <c r="AI82" s="192"/>
      <c r="AJ82" s="192"/>
      <c r="AK82" s="192"/>
      <c r="AL82" s="192"/>
      <c r="AM82" s="192"/>
      <c r="AN82" s="192"/>
      <c r="AO82" s="192"/>
      <c r="AP82" s="190" t="s">
        <v>209</v>
      </c>
      <c r="AQ82" s="190"/>
      <c r="AR82" s="190"/>
      <c r="AS82" s="190"/>
      <c r="AT82" s="190"/>
      <c r="AU82" s="190"/>
      <c r="AV82" s="190"/>
      <c r="AW82" s="190"/>
      <c r="AX82" s="190"/>
      <c r="AY82" s="190"/>
      <c r="AZ82" s="190"/>
      <c r="BA82" s="190"/>
      <c r="BB82" s="190"/>
      <c r="BC82" s="190"/>
      <c r="BD82" s="190"/>
      <c r="BE82" s="190"/>
      <c r="BF82" s="191"/>
      <c r="BG82" s="191"/>
      <c r="BH82" s="191"/>
      <c r="BI82" s="191"/>
      <c r="BJ82" s="191"/>
      <c r="BK82" s="191"/>
      <c r="BL82" s="191"/>
      <c r="BM82" s="191"/>
      <c r="BN82" s="191"/>
      <c r="BO82" s="191"/>
      <c r="BP82" s="191"/>
      <c r="BQ82" s="191"/>
      <c r="BR82" s="191"/>
      <c r="BS82" s="191"/>
      <c r="BT82" s="191"/>
      <c r="BU82" s="191"/>
      <c r="BV82" s="191"/>
      <c r="BW82" s="191"/>
      <c r="BX82" s="191"/>
      <c r="BY82" s="191"/>
      <c r="BZ82" s="191"/>
      <c r="CA82" s="191"/>
      <c r="CB82" s="191"/>
      <c r="CC82" s="191"/>
      <c r="CD82" s="191"/>
      <c r="CE82" s="191"/>
      <c r="CF82" s="191"/>
      <c r="CG82" s="191"/>
      <c r="CH82" s="191"/>
      <c r="CI82" s="191"/>
      <c r="CJ82" s="191"/>
      <c r="CK82" s="191"/>
      <c r="CL82" s="191"/>
      <c r="CM82" s="191"/>
      <c r="CN82" s="191"/>
      <c r="CO82" s="191"/>
      <c r="CP82" s="191"/>
      <c r="CQ82" s="191"/>
      <c r="CR82" s="191"/>
      <c r="CS82" s="191"/>
      <c r="CT82" s="191"/>
      <c r="CU82" s="191"/>
      <c r="CV82" s="191"/>
      <c r="CW82" s="191"/>
      <c r="CX82" s="23"/>
      <c r="CY82" s="23"/>
      <c r="CZ82" s="23"/>
      <c r="DA82" s="23"/>
      <c r="DB82" s="191"/>
      <c r="DC82" s="191"/>
      <c r="DD82" s="191"/>
      <c r="DE82" s="191"/>
      <c r="DF82" s="191"/>
      <c r="DG82" s="191"/>
      <c r="DH82" s="191"/>
      <c r="DI82" s="191"/>
      <c r="DJ82" s="191"/>
      <c r="DK82" s="191"/>
      <c r="DL82" s="191"/>
      <c r="DM82" s="191"/>
      <c r="DN82" s="191"/>
      <c r="DO82" s="191"/>
      <c r="DP82" s="191"/>
      <c r="DQ82" s="191"/>
      <c r="DR82" s="191"/>
      <c r="DS82" s="191"/>
      <c r="DT82" s="191"/>
      <c r="DU82" s="191"/>
      <c r="DV82" s="191"/>
      <c r="DW82" s="191"/>
    </row>
    <row r="83" spans="1:127" ht="15.75" customHeight="1">
      <c r="A83" s="190"/>
      <c r="B83" s="190"/>
      <c r="C83" s="190"/>
      <c r="D83" s="190"/>
      <c r="E83" s="190"/>
      <c r="F83" s="190"/>
      <c r="G83" s="190"/>
      <c r="H83" s="190"/>
      <c r="I83" s="193" t="s">
        <v>230</v>
      </c>
      <c r="J83" s="193"/>
      <c r="K83" s="193"/>
      <c r="L83" s="193"/>
      <c r="M83" s="193"/>
      <c r="N83" s="193"/>
      <c r="O83" s="193"/>
      <c r="P83" s="193"/>
      <c r="Q83" s="193"/>
      <c r="R83" s="193"/>
      <c r="S83" s="193"/>
      <c r="T83" s="193"/>
      <c r="U83" s="193"/>
      <c r="V83" s="193"/>
      <c r="W83" s="193"/>
      <c r="X83" s="193"/>
      <c r="Y83" s="193"/>
      <c r="Z83" s="193"/>
      <c r="AA83" s="193"/>
      <c r="AB83" s="193"/>
      <c r="AC83" s="193"/>
      <c r="AD83" s="193"/>
      <c r="AE83" s="193"/>
      <c r="AF83" s="193"/>
      <c r="AG83" s="193"/>
      <c r="AH83" s="193"/>
      <c r="AI83" s="193"/>
      <c r="AJ83" s="193"/>
      <c r="AK83" s="193"/>
      <c r="AL83" s="193"/>
      <c r="AM83" s="193"/>
      <c r="AN83" s="193"/>
      <c r="AO83" s="193"/>
      <c r="AP83" s="190" t="s">
        <v>209</v>
      </c>
      <c r="AQ83" s="190"/>
      <c r="AR83" s="190"/>
      <c r="AS83" s="190"/>
      <c r="AT83" s="190"/>
      <c r="AU83" s="190"/>
      <c r="AV83" s="190"/>
      <c r="AW83" s="190"/>
      <c r="AX83" s="190"/>
      <c r="AY83" s="190"/>
      <c r="AZ83" s="190"/>
      <c r="BA83" s="190"/>
      <c r="BB83" s="190"/>
      <c r="BC83" s="190"/>
      <c r="BD83" s="190"/>
      <c r="BE83" s="190"/>
      <c r="BF83" s="191"/>
      <c r="BG83" s="191"/>
      <c r="BH83" s="191"/>
      <c r="BI83" s="191"/>
      <c r="BJ83" s="191"/>
      <c r="BK83" s="191"/>
      <c r="BL83" s="191"/>
      <c r="BM83" s="191"/>
      <c r="BN83" s="191"/>
      <c r="BO83" s="191"/>
      <c r="BP83" s="191"/>
      <c r="BQ83" s="191"/>
      <c r="BR83" s="191"/>
      <c r="BS83" s="191"/>
      <c r="BT83" s="191"/>
      <c r="BU83" s="191"/>
      <c r="BV83" s="191"/>
      <c r="BW83" s="191"/>
      <c r="BX83" s="191"/>
      <c r="BY83" s="191"/>
      <c r="BZ83" s="191"/>
      <c r="CA83" s="191"/>
      <c r="CB83" s="191"/>
      <c r="CC83" s="191"/>
      <c r="CD83" s="191"/>
      <c r="CE83" s="191"/>
      <c r="CF83" s="191"/>
      <c r="CG83" s="191"/>
      <c r="CH83" s="191"/>
      <c r="CI83" s="191"/>
      <c r="CJ83" s="191"/>
      <c r="CK83" s="191"/>
      <c r="CL83" s="191"/>
      <c r="CM83" s="191"/>
      <c r="CN83" s="191"/>
      <c r="CO83" s="191"/>
      <c r="CP83" s="191"/>
      <c r="CQ83" s="191"/>
      <c r="CR83" s="191"/>
      <c r="CS83" s="191"/>
      <c r="CT83" s="191"/>
      <c r="CU83" s="191"/>
      <c r="CV83" s="191"/>
      <c r="CW83" s="191"/>
      <c r="CX83" s="23"/>
      <c r="CY83" s="23"/>
      <c r="CZ83" s="23"/>
      <c r="DA83" s="23"/>
      <c r="DB83" s="191"/>
      <c r="DC83" s="191"/>
      <c r="DD83" s="191"/>
      <c r="DE83" s="191"/>
      <c r="DF83" s="191"/>
      <c r="DG83" s="191"/>
      <c r="DH83" s="191"/>
      <c r="DI83" s="191"/>
      <c r="DJ83" s="191"/>
      <c r="DK83" s="191"/>
      <c r="DL83" s="191"/>
      <c r="DM83" s="191"/>
      <c r="DN83" s="191"/>
      <c r="DO83" s="191"/>
      <c r="DP83" s="191"/>
      <c r="DQ83" s="191"/>
      <c r="DR83" s="191"/>
      <c r="DS83" s="191"/>
      <c r="DT83" s="191"/>
      <c r="DU83" s="191"/>
      <c r="DV83" s="191"/>
      <c r="DW83" s="191"/>
    </row>
    <row r="84" spans="1:127" ht="15.75" customHeight="1">
      <c r="A84" s="190"/>
      <c r="B84" s="190"/>
      <c r="C84" s="190"/>
      <c r="D84" s="190"/>
      <c r="E84" s="190"/>
      <c r="F84" s="190"/>
      <c r="G84" s="190"/>
      <c r="H84" s="190"/>
      <c r="I84" s="193" t="s">
        <v>232</v>
      </c>
      <c r="J84" s="193"/>
      <c r="K84" s="193"/>
      <c r="L84" s="193"/>
      <c r="M84" s="193"/>
      <c r="N84" s="193"/>
      <c r="O84" s="193"/>
      <c r="P84" s="193"/>
      <c r="Q84" s="193"/>
      <c r="R84" s="193"/>
      <c r="S84" s="193"/>
      <c r="T84" s="193"/>
      <c r="U84" s="193"/>
      <c r="V84" s="193"/>
      <c r="W84" s="193"/>
      <c r="X84" s="193"/>
      <c r="Y84" s="193"/>
      <c r="Z84" s="193"/>
      <c r="AA84" s="193"/>
      <c r="AB84" s="193"/>
      <c r="AC84" s="193"/>
      <c r="AD84" s="193"/>
      <c r="AE84" s="193"/>
      <c r="AF84" s="193"/>
      <c r="AG84" s="193"/>
      <c r="AH84" s="193"/>
      <c r="AI84" s="193"/>
      <c r="AJ84" s="193"/>
      <c r="AK84" s="193"/>
      <c r="AL84" s="193"/>
      <c r="AM84" s="193"/>
      <c r="AN84" s="193"/>
      <c r="AO84" s="193"/>
      <c r="AP84" s="190" t="s">
        <v>209</v>
      </c>
      <c r="AQ84" s="190"/>
      <c r="AR84" s="190"/>
      <c r="AS84" s="190"/>
      <c r="AT84" s="190"/>
      <c r="AU84" s="190"/>
      <c r="AV84" s="190"/>
      <c r="AW84" s="190"/>
      <c r="AX84" s="190"/>
      <c r="AY84" s="190"/>
      <c r="AZ84" s="190"/>
      <c r="BA84" s="190"/>
      <c r="BB84" s="190"/>
      <c r="BC84" s="190"/>
      <c r="BD84" s="190"/>
      <c r="BE84" s="190"/>
      <c r="BF84" s="191"/>
      <c r="BG84" s="191"/>
      <c r="BH84" s="191"/>
      <c r="BI84" s="191"/>
      <c r="BJ84" s="191"/>
      <c r="BK84" s="191"/>
      <c r="BL84" s="191"/>
      <c r="BM84" s="191"/>
      <c r="BN84" s="191"/>
      <c r="BO84" s="191"/>
      <c r="BP84" s="191"/>
      <c r="BQ84" s="191"/>
      <c r="BR84" s="191"/>
      <c r="BS84" s="191"/>
      <c r="BT84" s="191"/>
      <c r="BU84" s="191"/>
      <c r="BV84" s="191"/>
      <c r="BW84" s="191"/>
      <c r="BX84" s="191"/>
      <c r="BY84" s="191"/>
      <c r="BZ84" s="191"/>
      <c r="CA84" s="191"/>
      <c r="CB84" s="191"/>
      <c r="CC84" s="191"/>
      <c r="CD84" s="191"/>
      <c r="CE84" s="191"/>
      <c r="CF84" s="191"/>
      <c r="CG84" s="191"/>
      <c r="CH84" s="191"/>
      <c r="CI84" s="191"/>
      <c r="CJ84" s="191"/>
      <c r="CK84" s="191"/>
      <c r="CL84" s="191"/>
      <c r="CM84" s="191"/>
      <c r="CN84" s="191"/>
      <c r="CO84" s="191"/>
      <c r="CP84" s="191"/>
      <c r="CQ84" s="191"/>
      <c r="CR84" s="191"/>
      <c r="CS84" s="191"/>
      <c r="CT84" s="191"/>
      <c r="CU84" s="191"/>
      <c r="CV84" s="191"/>
      <c r="CW84" s="191"/>
      <c r="CX84" s="23"/>
      <c r="CY84" s="23"/>
      <c r="CZ84" s="23"/>
      <c r="DA84" s="23"/>
      <c r="DB84" s="191"/>
      <c r="DC84" s="191"/>
      <c r="DD84" s="191"/>
      <c r="DE84" s="191"/>
      <c r="DF84" s="191"/>
      <c r="DG84" s="191"/>
      <c r="DH84" s="191"/>
      <c r="DI84" s="191"/>
      <c r="DJ84" s="191"/>
      <c r="DK84" s="191"/>
      <c r="DL84" s="191"/>
      <c r="DM84" s="191"/>
      <c r="DN84" s="191"/>
      <c r="DO84" s="191"/>
      <c r="DP84" s="191"/>
      <c r="DQ84" s="191"/>
      <c r="DR84" s="191"/>
      <c r="DS84" s="191"/>
      <c r="DT84" s="191"/>
      <c r="DU84" s="191"/>
      <c r="DV84" s="191"/>
      <c r="DW84" s="191"/>
    </row>
    <row r="85" spans="1:127" ht="15.75" customHeight="1">
      <c r="A85" s="190"/>
      <c r="B85" s="190"/>
      <c r="C85" s="190"/>
      <c r="D85" s="190"/>
      <c r="E85" s="190"/>
      <c r="F85" s="190"/>
      <c r="G85" s="190"/>
      <c r="H85" s="190"/>
      <c r="I85" s="193" t="s">
        <v>231</v>
      </c>
      <c r="J85" s="193"/>
      <c r="K85" s="193"/>
      <c r="L85" s="193"/>
      <c r="M85" s="193"/>
      <c r="N85" s="193"/>
      <c r="O85" s="193"/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  <c r="AF85" s="193"/>
      <c r="AG85" s="193"/>
      <c r="AH85" s="193"/>
      <c r="AI85" s="193"/>
      <c r="AJ85" s="193"/>
      <c r="AK85" s="193"/>
      <c r="AL85" s="193"/>
      <c r="AM85" s="193"/>
      <c r="AN85" s="193"/>
      <c r="AO85" s="193"/>
      <c r="AP85" s="190" t="s">
        <v>209</v>
      </c>
      <c r="AQ85" s="190"/>
      <c r="AR85" s="190"/>
      <c r="AS85" s="190"/>
      <c r="AT85" s="190"/>
      <c r="AU85" s="190"/>
      <c r="AV85" s="190"/>
      <c r="AW85" s="190"/>
      <c r="AX85" s="190"/>
      <c r="AY85" s="190"/>
      <c r="AZ85" s="190"/>
      <c r="BA85" s="190"/>
      <c r="BB85" s="190"/>
      <c r="BC85" s="190"/>
      <c r="BD85" s="190"/>
      <c r="BE85" s="190"/>
      <c r="BF85" s="191"/>
      <c r="BG85" s="191"/>
      <c r="BH85" s="191"/>
      <c r="BI85" s="191"/>
      <c r="BJ85" s="191"/>
      <c r="BK85" s="191"/>
      <c r="BL85" s="191"/>
      <c r="BM85" s="191"/>
      <c r="BN85" s="191"/>
      <c r="BO85" s="191"/>
      <c r="BP85" s="191"/>
      <c r="BQ85" s="191"/>
      <c r="BR85" s="191"/>
      <c r="BS85" s="191"/>
      <c r="BT85" s="191"/>
      <c r="BU85" s="191"/>
      <c r="BV85" s="191"/>
      <c r="BW85" s="191"/>
      <c r="BX85" s="191"/>
      <c r="BY85" s="191"/>
      <c r="BZ85" s="191"/>
      <c r="CA85" s="191"/>
      <c r="CB85" s="191"/>
      <c r="CC85" s="191"/>
      <c r="CD85" s="191"/>
      <c r="CE85" s="191"/>
      <c r="CF85" s="191"/>
      <c r="CG85" s="191"/>
      <c r="CH85" s="191"/>
      <c r="CI85" s="191"/>
      <c r="CJ85" s="191"/>
      <c r="CK85" s="191"/>
      <c r="CL85" s="191"/>
      <c r="CM85" s="191"/>
      <c r="CN85" s="191"/>
      <c r="CO85" s="191"/>
      <c r="CP85" s="191"/>
      <c r="CQ85" s="191"/>
      <c r="CR85" s="191"/>
      <c r="CS85" s="191"/>
      <c r="CT85" s="191"/>
      <c r="CU85" s="191"/>
      <c r="CV85" s="191"/>
      <c r="CW85" s="191"/>
      <c r="CX85" s="23"/>
      <c r="CY85" s="23"/>
      <c r="CZ85" s="23"/>
      <c r="DA85" s="23"/>
      <c r="DB85" s="191"/>
      <c r="DC85" s="191"/>
      <c r="DD85" s="191"/>
      <c r="DE85" s="191"/>
      <c r="DF85" s="191"/>
      <c r="DG85" s="191"/>
      <c r="DH85" s="191"/>
      <c r="DI85" s="191"/>
      <c r="DJ85" s="191"/>
      <c r="DK85" s="191"/>
      <c r="DL85" s="191"/>
      <c r="DM85" s="191"/>
      <c r="DN85" s="191"/>
      <c r="DO85" s="191"/>
      <c r="DP85" s="191"/>
      <c r="DQ85" s="191"/>
      <c r="DR85" s="191"/>
      <c r="DS85" s="191"/>
      <c r="DT85" s="191"/>
      <c r="DU85" s="191"/>
      <c r="DV85" s="191"/>
      <c r="DW85" s="191"/>
    </row>
    <row r="86" spans="1:127" ht="15.75" customHeight="1">
      <c r="A86" s="190"/>
      <c r="B86" s="190"/>
      <c r="C86" s="190"/>
      <c r="D86" s="190"/>
      <c r="E86" s="190"/>
      <c r="F86" s="190"/>
      <c r="G86" s="190"/>
      <c r="H86" s="190"/>
      <c r="I86" s="193" t="s">
        <v>233</v>
      </c>
      <c r="J86" s="193"/>
      <c r="K86" s="193"/>
      <c r="L86" s="193"/>
      <c r="M86" s="193"/>
      <c r="N86" s="193"/>
      <c r="O86" s="193"/>
      <c r="P86" s="193"/>
      <c r="Q86" s="193"/>
      <c r="R86" s="193"/>
      <c r="S86" s="193"/>
      <c r="T86" s="193"/>
      <c r="U86" s="193"/>
      <c r="V86" s="193"/>
      <c r="W86" s="193"/>
      <c r="X86" s="193"/>
      <c r="Y86" s="193"/>
      <c r="Z86" s="193"/>
      <c r="AA86" s="193"/>
      <c r="AB86" s="193"/>
      <c r="AC86" s="193"/>
      <c r="AD86" s="193"/>
      <c r="AE86" s="193"/>
      <c r="AF86" s="193"/>
      <c r="AG86" s="193"/>
      <c r="AH86" s="193"/>
      <c r="AI86" s="193"/>
      <c r="AJ86" s="193"/>
      <c r="AK86" s="193"/>
      <c r="AL86" s="193"/>
      <c r="AM86" s="193"/>
      <c r="AN86" s="193"/>
      <c r="AO86" s="193"/>
      <c r="AP86" s="190" t="s">
        <v>209</v>
      </c>
      <c r="AQ86" s="190"/>
      <c r="AR86" s="190"/>
      <c r="AS86" s="190"/>
      <c r="AT86" s="190"/>
      <c r="AU86" s="190"/>
      <c r="AV86" s="190"/>
      <c r="AW86" s="190"/>
      <c r="AX86" s="190"/>
      <c r="AY86" s="190"/>
      <c r="AZ86" s="190"/>
      <c r="BA86" s="190"/>
      <c r="BB86" s="190"/>
      <c r="BC86" s="190"/>
      <c r="BD86" s="190"/>
      <c r="BE86" s="190"/>
      <c r="BF86" s="191"/>
      <c r="BG86" s="191"/>
      <c r="BH86" s="191"/>
      <c r="BI86" s="191"/>
      <c r="BJ86" s="191"/>
      <c r="BK86" s="191"/>
      <c r="BL86" s="191"/>
      <c r="BM86" s="191"/>
      <c r="BN86" s="191"/>
      <c r="BO86" s="191"/>
      <c r="BP86" s="191"/>
      <c r="BQ86" s="191"/>
      <c r="BR86" s="191"/>
      <c r="BS86" s="191"/>
      <c r="BT86" s="191"/>
      <c r="BU86" s="191"/>
      <c r="BV86" s="191"/>
      <c r="BW86" s="191"/>
      <c r="BX86" s="191"/>
      <c r="BY86" s="191"/>
      <c r="BZ86" s="191"/>
      <c r="CA86" s="191"/>
      <c r="CB86" s="191"/>
      <c r="CC86" s="191"/>
      <c r="CD86" s="191"/>
      <c r="CE86" s="191"/>
      <c r="CF86" s="191"/>
      <c r="CG86" s="191"/>
      <c r="CH86" s="191"/>
      <c r="CI86" s="191"/>
      <c r="CJ86" s="191"/>
      <c r="CK86" s="191"/>
      <c r="CL86" s="191"/>
      <c r="CM86" s="191"/>
      <c r="CN86" s="191"/>
      <c r="CO86" s="191"/>
      <c r="CP86" s="191"/>
      <c r="CQ86" s="191"/>
      <c r="CR86" s="191"/>
      <c r="CS86" s="191"/>
      <c r="CT86" s="191"/>
      <c r="CU86" s="191"/>
      <c r="CV86" s="191"/>
      <c r="CW86" s="191"/>
      <c r="CX86" s="23"/>
      <c r="CY86" s="23"/>
      <c r="CZ86" s="23"/>
      <c r="DA86" s="23"/>
      <c r="DB86" s="191"/>
      <c r="DC86" s="191"/>
      <c r="DD86" s="191"/>
      <c r="DE86" s="191"/>
      <c r="DF86" s="191"/>
      <c r="DG86" s="191"/>
      <c r="DH86" s="191"/>
      <c r="DI86" s="191"/>
      <c r="DJ86" s="191"/>
      <c r="DK86" s="191"/>
      <c r="DL86" s="191"/>
      <c r="DM86" s="191"/>
      <c r="DN86" s="191"/>
      <c r="DO86" s="191"/>
      <c r="DP86" s="191"/>
      <c r="DQ86" s="191"/>
      <c r="DR86" s="191"/>
      <c r="DS86" s="191"/>
      <c r="DT86" s="191"/>
      <c r="DU86" s="191"/>
      <c r="DV86" s="191"/>
      <c r="DW86" s="191"/>
    </row>
    <row r="87" spans="1:127">
      <c r="A87" s="190" t="s">
        <v>215</v>
      </c>
      <c r="B87" s="190"/>
      <c r="C87" s="190"/>
      <c r="D87" s="190"/>
      <c r="E87" s="190"/>
      <c r="F87" s="190"/>
      <c r="G87" s="190"/>
      <c r="H87" s="190"/>
      <c r="I87" s="192" t="s">
        <v>216</v>
      </c>
      <c r="J87" s="192"/>
      <c r="K87" s="192"/>
      <c r="L87" s="192"/>
      <c r="M87" s="192"/>
      <c r="N87" s="192"/>
      <c r="O87" s="192"/>
      <c r="P87" s="192"/>
      <c r="Q87" s="192"/>
      <c r="R87" s="192"/>
      <c r="S87" s="192"/>
      <c r="T87" s="192"/>
      <c r="U87" s="192"/>
      <c r="V87" s="192"/>
      <c r="W87" s="192"/>
      <c r="X87" s="192"/>
      <c r="Y87" s="192"/>
      <c r="Z87" s="192"/>
      <c r="AA87" s="192"/>
      <c r="AB87" s="192"/>
      <c r="AC87" s="192"/>
      <c r="AD87" s="192"/>
      <c r="AE87" s="192"/>
      <c r="AF87" s="192"/>
      <c r="AG87" s="192"/>
      <c r="AH87" s="192"/>
      <c r="AI87" s="192"/>
      <c r="AJ87" s="192"/>
      <c r="AK87" s="192"/>
      <c r="AL87" s="192"/>
      <c r="AM87" s="192"/>
      <c r="AN87" s="192"/>
      <c r="AO87" s="192"/>
      <c r="AP87" s="190" t="s">
        <v>209</v>
      </c>
      <c r="AQ87" s="190"/>
      <c r="AR87" s="190"/>
      <c r="AS87" s="190"/>
      <c r="AT87" s="190"/>
      <c r="AU87" s="190"/>
      <c r="AV87" s="190"/>
      <c r="AW87" s="190"/>
      <c r="AX87" s="190"/>
      <c r="AY87" s="190"/>
      <c r="AZ87" s="190"/>
      <c r="BA87" s="190"/>
      <c r="BB87" s="190"/>
      <c r="BC87" s="190"/>
      <c r="BD87" s="190"/>
      <c r="BE87" s="190"/>
      <c r="BF87" s="191"/>
      <c r="BG87" s="191"/>
      <c r="BH87" s="191"/>
      <c r="BI87" s="191"/>
      <c r="BJ87" s="191"/>
      <c r="BK87" s="191"/>
      <c r="BL87" s="191"/>
      <c r="BM87" s="191"/>
      <c r="BN87" s="191"/>
      <c r="BO87" s="191"/>
      <c r="BP87" s="191"/>
      <c r="BQ87" s="191"/>
      <c r="BR87" s="191"/>
      <c r="BS87" s="191"/>
      <c r="BT87" s="191"/>
      <c r="BU87" s="191"/>
      <c r="BV87" s="191"/>
      <c r="BW87" s="191"/>
      <c r="BX87" s="191"/>
      <c r="BY87" s="191"/>
      <c r="BZ87" s="191"/>
      <c r="CA87" s="191"/>
      <c r="CB87" s="191"/>
      <c r="CC87" s="191"/>
      <c r="CD87" s="191"/>
      <c r="CE87" s="191"/>
      <c r="CF87" s="191"/>
      <c r="CG87" s="191"/>
      <c r="CH87" s="191"/>
      <c r="CI87" s="191"/>
      <c r="CJ87" s="191"/>
      <c r="CK87" s="191"/>
      <c r="CL87" s="191"/>
      <c r="CM87" s="191"/>
      <c r="CN87" s="191"/>
      <c r="CO87" s="191"/>
      <c r="CP87" s="191"/>
      <c r="CQ87" s="191"/>
      <c r="CR87" s="191"/>
      <c r="CS87" s="191"/>
      <c r="CT87" s="191"/>
      <c r="CU87" s="191"/>
      <c r="CV87" s="191"/>
      <c r="CW87" s="191"/>
      <c r="CX87" s="187"/>
      <c r="CY87" s="187"/>
      <c r="CZ87" s="187"/>
      <c r="DA87" s="187"/>
      <c r="DB87" s="191"/>
      <c r="DC87" s="191"/>
      <c r="DD87" s="191"/>
      <c r="DE87" s="191"/>
      <c r="DF87" s="191"/>
      <c r="DG87" s="191"/>
      <c r="DH87" s="191"/>
      <c r="DI87" s="191"/>
      <c r="DJ87" s="191"/>
      <c r="DK87" s="191"/>
      <c r="DL87" s="191"/>
      <c r="DM87" s="191"/>
      <c r="DN87" s="191"/>
      <c r="DO87" s="191"/>
      <c r="DP87" s="191"/>
      <c r="DQ87" s="191"/>
      <c r="DR87" s="191"/>
      <c r="DS87" s="191"/>
      <c r="DT87" s="191"/>
      <c r="DU87" s="191"/>
      <c r="DV87" s="191"/>
      <c r="DW87" s="191"/>
    </row>
    <row r="88" spans="1:127">
      <c r="A88" s="190"/>
      <c r="B88" s="190"/>
      <c r="C88" s="190"/>
      <c r="D88" s="190"/>
      <c r="E88" s="190"/>
      <c r="F88" s="190"/>
      <c r="G88" s="190"/>
      <c r="H88" s="190"/>
      <c r="I88" s="192" t="s">
        <v>217</v>
      </c>
      <c r="J88" s="192"/>
      <c r="K88" s="192"/>
      <c r="L88" s="192"/>
      <c r="M88" s="192"/>
      <c r="N88" s="192"/>
      <c r="O88" s="192"/>
      <c r="P88" s="192"/>
      <c r="Q88" s="192"/>
      <c r="R88" s="192"/>
      <c r="S88" s="192"/>
      <c r="T88" s="192"/>
      <c r="U88" s="192"/>
      <c r="V88" s="192"/>
      <c r="W88" s="192"/>
      <c r="X88" s="192"/>
      <c r="Y88" s="192"/>
      <c r="Z88" s="192"/>
      <c r="AA88" s="192"/>
      <c r="AB88" s="192"/>
      <c r="AC88" s="192"/>
      <c r="AD88" s="192"/>
      <c r="AE88" s="192"/>
      <c r="AF88" s="192"/>
      <c r="AG88" s="192"/>
      <c r="AH88" s="192"/>
      <c r="AI88" s="192"/>
      <c r="AJ88" s="192"/>
      <c r="AK88" s="192"/>
      <c r="AL88" s="192"/>
      <c r="AM88" s="192"/>
      <c r="AN88" s="192"/>
      <c r="AO88" s="192"/>
      <c r="AP88" s="190"/>
      <c r="AQ88" s="190"/>
      <c r="AR88" s="190"/>
      <c r="AS88" s="190"/>
      <c r="AT88" s="190"/>
      <c r="AU88" s="190"/>
      <c r="AV88" s="190"/>
      <c r="AW88" s="190"/>
      <c r="AX88" s="190"/>
      <c r="AY88" s="190"/>
      <c r="AZ88" s="190"/>
      <c r="BA88" s="190"/>
      <c r="BB88" s="190"/>
      <c r="BC88" s="190"/>
      <c r="BD88" s="190"/>
      <c r="BE88" s="190"/>
      <c r="BF88" s="191"/>
      <c r="BG88" s="191"/>
      <c r="BH88" s="191"/>
      <c r="BI88" s="191"/>
      <c r="BJ88" s="191"/>
      <c r="BK88" s="191"/>
      <c r="BL88" s="191"/>
      <c r="BM88" s="191"/>
      <c r="BN88" s="191"/>
      <c r="BO88" s="191"/>
      <c r="BP88" s="191"/>
      <c r="BQ88" s="191"/>
      <c r="BR88" s="191"/>
      <c r="BS88" s="191"/>
      <c r="BT88" s="191"/>
      <c r="BU88" s="191"/>
      <c r="BV88" s="191"/>
      <c r="BW88" s="191"/>
      <c r="BX88" s="191"/>
      <c r="BY88" s="191"/>
      <c r="BZ88" s="191"/>
      <c r="CA88" s="191"/>
      <c r="CB88" s="191"/>
      <c r="CC88" s="191"/>
      <c r="CD88" s="191"/>
      <c r="CE88" s="191"/>
      <c r="CF88" s="191"/>
      <c r="CG88" s="191"/>
      <c r="CH88" s="191"/>
      <c r="CI88" s="191"/>
      <c r="CJ88" s="191"/>
      <c r="CK88" s="191"/>
      <c r="CL88" s="191"/>
      <c r="CM88" s="191"/>
      <c r="CN88" s="191"/>
      <c r="CO88" s="191"/>
      <c r="CP88" s="191"/>
      <c r="CQ88" s="191"/>
      <c r="CR88" s="191"/>
      <c r="CS88" s="191"/>
      <c r="CT88" s="191"/>
      <c r="CU88" s="191"/>
      <c r="CV88" s="191"/>
      <c r="CW88" s="191"/>
      <c r="CX88" s="189"/>
      <c r="CY88" s="189"/>
      <c r="CZ88" s="189"/>
      <c r="DA88" s="189"/>
      <c r="DB88" s="191"/>
      <c r="DC88" s="191"/>
      <c r="DD88" s="191"/>
      <c r="DE88" s="191"/>
      <c r="DF88" s="191"/>
      <c r="DG88" s="191"/>
      <c r="DH88" s="191"/>
      <c r="DI88" s="191"/>
      <c r="DJ88" s="191"/>
      <c r="DK88" s="191"/>
      <c r="DL88" s="191"/>
      <c r="DM88" s="191"/>
      <c r="DN88" s="191"/>
      <c r="DO88" s="191"/>
      <c r="DP88" s="191"/>
      <c r="DQ88" s="191"/>
      <c r="DR88" s="191"/>
      <c r="DS88" s="191"/>
      <c r="DT88" s="191"/>
      <c r="DU88" s="191"/>
      <c r="DV88" s="191"/>
      <c r="DW88" s="191"/>
    </row>
    <row r="89" spans="1:127">
      <c r="A89" s="190" t="s">
        <v>52</v>
      </c>
      <c r="B89" s="190"/>
      <c r="C89" s="190"/>
      <c r="D89" s="190"/>
      <c r="E89" s="190"/>
      <c r="F89" s="190"/>
      <c r="G89" s="190"/>
      <c r="H89" s="190"/>
      <c r="I89" s="192" t="s">
        <v>218</v>
      </c>
      <c r="J89" s="192"/>
      <c r="K89" s="192"/>
      <c r="L89" s="192"/>
      <c r="M89" s="192"/>
      <c r="N89" s="192"/>
      <c r="O89" s="192"/>
      <c r="P89" s="192"/>
      <c r="Q89" s="192"/>
      <c r="R89" s="192"/>
      <c r="S89" s="192"/>
      <c r="T89" s="192"/>
      <c r="U89" s="192"/>
      <c r="V89" s="192"/>
      <c r="W89" s="192"/>
      <c r="X89" s="192"/>
      <c r="Y89" s="192"/>
      <c r="Z89" s="192"/>
      <c r="AA89" s="192"/>
      <c r="AB89" s="192"/>
      <c r="AC89" s="192"/>
      <c r="AD89" s="192"/>
      <c r="AE89" s="192"/>
      <c r="AF89" s="192"/>
      <c r="AG89" s="192"/>
      <c r="AH89" s="192"/>
      <c r="AI89" s="192"/>
      <c r="AJ89" s="192"/>
      <c r="AK89" s="192"/>
      <c r="AL89" s="192"/>
      <c r="AM89" s="192"/>
      <c r="AN89" s="192"/>
      <c r="AO89" s="192"/>
      <c r="AP89" s="190"/>
      <c r="AQ89" s="190"/>
      <c r="AR89" s="190"/>
      <c r="AS89" s="190"/>
      <c r="AT89" s="190"/>
      <c r="AU89" s="190"/>
      <c r="AV89" s="190"/>
      <c r="AW89" s="190"/>
      <c r="AX89" s="190"/>
      <c r="AY89" s="190"/>
      <c r="AZ89" s="190"/>
      <c r="BA89" s="190"/>
      <c r="BB89" s="190"/>
      <c r="BC89" s="190"/>
      <c r="BD89" s="190"/>
      <c r="BE89" s="190"/>
      <c r="BF89" s="191"/>
      <c r="BG89" s="191"/>
      <c r="BH89" s="191"/>
      <c r="BI89" s="191"/>
      <c r="BJ89" s="191"/>
      <c r="BK89" s="191"/>
      <c r="BL89" s="191"/>
      <c r="BM89" s="191"/>
      <c r="BN89" s="191"/>
      <c r="BO89" s="191"/>
      <c r="BP89" s="191"/>
      <c r="BQ89" s="191"/>
      <c r="BR89" s="191"/>
      <c r="BS89" s="191"/>
      <c r="BT89" s="191"/>
      <c r="BU89" s="191"/>
      <c r="BV89" s="191"/>
      <c r="BW89" s="191"/>
      <c r="BX89" s="191"/>
      <c r="BY89" s="191"/>
      <c r="BZ89" s="191"/>
      <c r="CA89" s="191"/>
      <c r="CB89" s="191"/>
      <c r="CC89" s="191"/>
      <c r="CD89" s="191"/>
      <c r="CE89" s="191"/>
      <c r="CF89" s="191"/>
      <c r="CG89" s="191"/>
      <c r="CH89" s="191"/>
      <c r="CI89" s="191"/>
      <c r="CJ89" s="191"/>
      <c r="CK89" s="191"/>
      <c r="CL89" s="191"/>
      <c r="CM89" s="191"/>
      <c r="CN89" s="191"/>
      <c r="CO89" s="191"/>
      <c r="CP89" s="191"/>
      <c r="CQ89" s="191"/>
      <c r="CR89" s="191"/>
      <c r="CS89" s="191"/>
      <c r="CT89" s="191"/>
      <c r="CU89" s="191"/>
      <c r="CV89" s="191"/>
      <c r="CW89" s="191"/>
      <c r="CX89" s="187"/>
      <c r="CY89" s="187"/>
      <c r="CZ89" s="187"/>
      <c r="DA89" s="187"/>
      <c r="DB89" s="191"/>
      <c r="DC89" s="191"/>
      <c r="DD89" s="191"/>
      <c r="DE89" s="191"/>
      <c r="DF89" s="191"/>
      <c r="DG89" s="191"/>
      <c r="DH89" s="191"/>
      <c r="DI89" s="191"/>
      <c r="DJ89" s="191"/>
      <c r="DK89" s="191"/>
      <c r="DL89" s="191"/>
      <c r="DM89" s="191"/>
      <c r="DN89" s="191"/>
      <c r="DO89" s="191"/>
      <c r="DP89" s="191"/>
      <c r="DQ89" s="191"/>
      <c r="DR89" s="191"/>
      <c r="DS89" s="191"/>
      <c r="DT89" s="191"/>
      <c r="DU89" s="191"/>
      <c r="DV89" s="191"/>
      <c r="DW89" s="191"/>
    </row>
    <row r="90" spans="1:127">
      <c r="A90" s="190"/>
      <c r="B90" s="190"/>
      <c r="C90" s="190"/>
      <c r="D90" s="190"/>
      <c r="E90" s="190"/>
      <c r="F90" s="190"/>
      <c r="G90" s="190"/>
      <c r="H90" s="190"/>
      <c r="I90" s="192" t="s">
        <v>219</v>
      </c>
      <c r="J90" s="192"/>
      <c r="K90" s="192"/>
      <c r="L90" s="192"/>
      <c r="M90" s="192"/>
      <c r="N90" s="192"/>
      <c r="O90" s="192"/>
      <c r="P90" s="192"/>
      <c r="Q90" s="192"/>
      <c r="R90" s="192"/>
      <c r="S90" s="192"/>
      <c r="T90" s="192"/>
      <c r="U90" s="192"/>
      <c r="V90" s="192"/>
      <c r="W90" s="192"/>
      <c r="X90" s="192"/>
      <c r="Y90" s="192"/>
      <c r="Z90" s="192"/>
      <c r="AA90" s="192"/>
      <c r="AB90" s="192"/>
      <c r="AC90" s="192"/>
      <c r="AD90" s="192"/>
      <c r="AE90" s="192"/>
      <c r="AF90" s="192"/>
      <c r="AG90" s="192"/>
      <c r="AH90" s="192"/>
      <c r="AI90" s="192"/>
      <c r="AJ90" s="192"/>
      <c r="AK90" s="192"/>
      <c r="AL90" s="192"/>
      <c r="AM90" s="192"/>
      <c r="AN90" s="192"/>
      <c r="AO90" s="192"/>
      <c r="AP90" s="190"/>
      <c r="AQ90" s="190"/>
      <c r="AR90" s="190"/>
      <c r="AS90" s="190"/>
      <c r="AT90" s="190"/>
      <c r="AU90" s="190"/>
      <c r="AV90" s="190"/>
      <c r="AW90" s="190"/>
      <c r="AX90" s="190"/>
      <c r="AY90" s="190"/>
      <c r="AZ90" s="190"/>
      <c r="BA90" s="190"/>
      <c r="BB90" s="190"/>
      <c r="BC90" s="190"/>
      <c r="BD90" s="190"/>
      <c r="BE90" s="190"/>
      <c r="BF90" s="191"/>
      <c r="BG90" s="191"/>
      <c r="BH90" s="191"/>
      <c r="BI90" s="191"/>
      <c r="BJ90" s="191"/>
      <c r="BK90" s="191"/>
      <c r="BL90" s="191"/>
      <c r="BM90" s="191"/>
      <c r="BN90" s="191"/>
      <c r="BO90" s="191"/>
      <c r="BP90" s="191"/>
      <c r="BQ90" s="191"/>
      <c r="BR90" s="191"/>
      <c r="BS90" s="191"/>
      <c r="BT90" s="191"/>
      <c r="BU90" s="191"/>
      <c r="BV90" s="191"/>
      <c r="BW90" s="191"/>
      <c r="BX90" s="191"/>
      <c r="BY90" s="191"/>
      <c r="BZ90" s="191"/>
      <c r="CA90" s="191"/>
      <c r="CB90" s="191"/>
      <c r="CC90" s="191"/>
      <c r="CD90" s="191"/>
      <c r="CE90" s="191"/>
      <c r="CF90" s="191"/>
      <c r="CG90" s="191"/>
      <c r="CH90" s="191"/>
      <c r="CI90" s="191"/>
      <c r="CJ90" s="191"/>
      <c r="CK90" s="191"/>
      <c r="CL90" s="191"/>
      <c r="CM90" s="191"/>
      <c r="CN90" s="191"/>
      <c r="CO90" s="191"/>
      <c r="CP90" s="191"/>
      <c r="CQ90" s="191"/>
      <c r="CR90" s="191"/>
      <c r="CS90" s="191"/>
      <c r="CT90" s="191"/>
      <c r="CU90" s="191"/>
      <c r="CV90" s="191"/>
      <c r="CW90" s="191"/>
      <c r="CX90" s="189"/>
      <c r="CY90" s="189"/>
      <c r="CZ90" s="189"/>
      <c r="DA90" s="189"/>
      <c r="DB90" s="191"/>
      <c r="DC90" s="191"/>
      <c r="DD90" s="191"/>
      <c r="DE90" s="191"/>
      <c r="DF90" s="191"/>
      <c r="DG90" s="191"/>
      <c r="DH90" s="191"/>
      <c r="DI90" s="191"/>
      <c r="DJ90" s="191"/>
      <c r="DK90" s="191"/>
      <c r="DL90" s="191"/>
      <c r="DM90" s="191"/>
      <c r="DN90" s="191"/>
      <c r="DO90" s="191"/>
      <c r="DP90" s="191"/>
      <c r="DQ90" s="191"/>
      <c r="DR90" s="191"/>
      <c r="DS90" s="191"/>
      <c r="DT90" s="191"/>
      <c r="DU90" s="191"/>
      <c r="DV90" s="191"/>
      <c r="DW90" s="191"/>
    </row>
    <row r="91" spans="1:127">
      <c r="A91" s="190" t="s">
        <v>53</v>
      </c>
      <c r="B91" s="190"/>
      <c r="C91" s="190"/>
      <c r="D91" s="190"/>
      <c r="E91" s="190"/>
      <c r="F91" s="190"/>
      <c r="G91" s="190"/>
      <c r="H91" s="190"/>
      <c r="I91" s="192" t="s">
        <v>220</v>
      </c>
      <c r="J91" s="192"/>
      <c r="K91" s="192"/>
      <c r="L91" s="192"/>
      <c r="M91" s="192"/>
      <c r="N91" s="192"/>
      <c r="O91" s="192"/>
      <c r="P91" s="192"/>
      <c r="Q91" s="192"/>
      <c r="R91" s="192"/>
      <c r="S91" s="192"/>
      <c r="T91" s="192"/>
      <c r="U91" s="192"/>
      <c r="V91" s="192"/>
      <c r="W91" s="192"/>
      <c r="X91" s="192"/>
      <c r="Y91" s="192"/>
      <c r="Z91" s="192"/>
      <c r="AA91" s="192"/>
      <c r="AB91" s="192"/>
      <c r="AC91" s="192"/>
      <c r="AD91" s="192"/>
      <c r="AE91" s="192"/>
      <c r="AF91" s="192"/>
      <c r="AG91" s="192"/>
      <c r="AH91" s="192"/>
      <c r="AI91" s="192"/>
      <c r="AJ91" s="192"/>
      <c r="AK91" s="192"/>
      <c r="AL91" s="192"/>
      <c r="AM91" s="192"/>
      <c r="AN91" s="192"/>
      <c r="AO91" s="192"/>
      <c r="AP91" s="190" t="s">
        <v>222</v>
      </c>
      <c r="AQ91" s="190"/>
      <c r="AR91" s="190"/>
      <c r="AS91" s="190"/>
      <c r="AT91" s="190"/>
      <c r="AU91" s="190"/>
      <c r="AV91" s="190"/>
      <c r="AW91" s="190"/>
      <c r="AX91" s="190"/>
      <c r="AY91" s="190"/>
      <c r="AZ91" s="190"/>
      <c r="BA91" s="190"/>
      <c r="BB91" s="190"/>
      <c r="BC91" s="190"/>
      <c r="BD91" s="190"/>
      <c r="BE91" s="190"/>
      <c r="BF91" s="191"/>
      <c r="BG91" s="191"/>
      <c r="BH91" s="191"/>
      <c r="BI91" s="191"/>
      <c r="BJ91" s="191"/>
      <c r="BK91" s="191"/>
      <c r="BL91" s="191"/>
      <c r="BM91" s="191"/>
      <c r="BN91" s="191"/>
      <c r="BO91" s="191"/>
      <c r="BP91" s="191"/>
      <c r="BQ91" s="191"/>
      <c r="BR91" s="191"/>
      <c r="BS91" s="191"/>
      <c r="BT91" s="191"/>
      <c r="BU91" s="191"/>
      <c r="BV91" s="191"/>
      <c r="BW91" s="191"/>
      <c r="BX91" s="191"/>
      <c r="BY91" s="191"/>
      <c r="BZ91" s="191"/>
      <c r="CA91" s="191"/>
      <c r="CB91" s="191"/>
      <c r="CC91" s="191"/>
      <c r="CD91" s="191"/>
      <c r="CE91" s="191"/>
      <c r="CF91" s="191"/>
      <c r="CG91" s="191"/>
      <c r="CH91" s="191"/>
      <c r="CI91" s="191"/>
      <c r="CJ91" s="191"/>
      <c r="CK91" s="191"/>
      <c r="CL91" s="191"/>
      <c r="CM91" s="191"/>
      <c r="CN91" s="191"/>
      <c r="CO91" s="191"/>
      <c r="CP91" s="191"/>
      <c r="CQ91" s="191"/>
      <c r="CR91" s="191"/>
      <c r="CS91" s="191"/>
      <c r="CT91" s="191"/>
      <c r="CU91" s="191"/>
      <c r="CV91" s="191"/>
      <c r="CW91" s="191"/>
      <c r="CX91" s="187"/>
      <c r="CY91" s="187"/>
      <c r="CZ91" s="187"/>
      <c r="DA91" s="187"/>
      <c r="DB91" s="191"/>
      <c r="DC91" s="191"/>
      <c r="DD91" s="191"/>
      <c r="DE91" s="191"/>
      <c r="DF91" s="191"/>
      <c r="DG91" s="191"/>
      <c r="DH91" s="191"/>
      <c r="DI91" s="191"/>
      <c r="DJ91" s="191"/>
      <c r="DK91" s="191"/>
      <c r="DL91" s="191"/>
      <c r="DM91" s="191"/>
      <c r="DN91" s="191"/>
      <c r="DO91" s="191"/>
      <c r="DP91" s="191"/>
      <c r="DQ91" s="191"/>
      <c r="DR91" s="191"/>
      <c r="DS91" s="191"/>
      <c r="DT91" s="191"/>
      <c r="DU91" s="191"/>
      <c r="DV91" s="191"/>
      <c r="DW91" s="191"/>
    </row>
    <row r="92" spans="1:127">
      <c r="A92" s="190"/>
      <c r="B92" s="190"/>
      <c r="C92" s="190"/>
      <c r="D92" s="190"/>
      <c r="E92" s="190"/>
      <c r="F92" s="190"/>
      <c r="G92" s="190"/>
      <c r="H92" s="190"/>
      <c r="I92" s="192" t="s">
        <v>221</v>
      </c>
      <c r="J92" s="192"/>
      <c r="K92" s="192"/>
      <c r="L92" s="192"/>
      <c r="M92" s="192"/>
      <c r="N92" s="192"/>
      <c r="O92" s="192"/>
      <c r="P92" s="192"/>
      <c r="Q92" s="192"/>
      <c r="R92" s="192"/>
      <c r="S92" s="192"/>
      <c r="T92" s="192"/>
      <c r="U92" s="192"/>
      <c r="V92" s="192"/>
      <c r="W92" s="192"/>
      <c r="X92" s="192"/>
      <c r="Y92" s="192"/>
      <c r="Z92" s="192"/>
      <c r="AA92" s="192"/>
      <c r="AB92" s="192"/>
      <c r="AC92" s="192"/>
      <c r="AD92" s="192"/>
      <c r="AE92" s="192"/>
      <c r="AF92" s="192"/>
      <c r="AG92" s="192"/>
      <c r="AH92" s="192"/>
      <c r="AI92" s="192"/>
      <c r="AJ92" s="192"/>
      <c r="AK92" s="192"/>
      <c r="AL92" s="192"/>
      <c r="AM92" s="192"/>
      <c r="AN92" s="192"/>
      <c r="AO92" s="192"/>
      <c r="AP92" s="190" t="s">
        <v>223</v>
      </c>
      <c r="AQ92" s="190"/>
      <c r="AR92" s="190"/>
      <c r="AS92" s="190"/>
      <c r="AT92" s="190"/>
      <c r="AU92" s="190"/>
      <c r="AV92" s="190"/>
      <c r="AW92" s="190"/>
      <c r="AX92" s="190"/>
      <c r="AY92" s="190"/>
      <c r="AZ92" s="190"/>
      <c r="BA92" s="190"/>
      <c r="BB92" s="190"/>
      <c r="BC92" s="190"/>
      <c r="BD92" s="190"/>
      <c r="BE92" s="190"/>
      <c r="BF92" s="191"/>
      <c r="BG92" s="191"/>
      <c r="BH92" s="191"/>
      <c r="BI92" s="191"/>
      <c r="BJ92" s="191"/>
      <c r="BK92" s="191"/>
      <c r="BL92" s="191"/>
      <c r="BM92" s="191"/>
      <c r="BN92" s="191"/>
      <c r="BO92" s="191"/>
      <c r="BP92" s="191"/>
      <c r="BQ92" s="191"/>
      <c r="BR92" s="191"/>
      <c r="BS92" s="191"/>
      <c r="BT92" s="191"/>
      <c r="BU92" s="191"/>
      <c r="BV92" s="191"/>
      <c r="BW92" s="191"/>
      <c r="BX92" s="191"/>
      <c r="BY92" s="191"/>
      <c r="BZ92" s="191"/>
      <c r="CA92" s="191"/>
      <c r="CB92" s="191"/>
      <c r="CC92" s="191"/>
      <c r="CD92" s="191"/>
      <c r="CE92" s="191"/>
      <c r="CF92" s="191"/>
      <c r="CG92" s="191"/>
      <c r="CH92" s="191"/>
      <c r="CI92" s="191"/>
      <c r="CJ92" s="191"/>
      <c r="CK92" s="191"/>
      <c r="CL92" s="191"/>
      <c r="CM92" s="191"/>
      <c r="CN92" s="191"/>
      <c r="CO92" s="191"/>
      <c r="CP92" s="191"/>
      <c r="CQ92" s="191"/>
      <c r="CR92" s="191"/>
      <c r="CS92" s="191"/>
      <c r="CT92" s="191"/>
      <c r="CU92" s="191"/>
      <c r="CV92" s="191"/>
      <c r="CW92" s="191"/>
      <c r="CX92" s="189"/>
      <c r="CY92" s="189"/>
      <c r="CZ92" s="189"/>
      <c r="DA92" s="189"/>
      <c r="DB92" s="191"/>
      <c r="DC92" s="191"/>
      <c r="DD92" s="191"/>
      <c r="DE92" s="191"/>
      <c r="DF92" s="191"/>
      <c r="DG92" s="191"/>
      <c r="DH92" s="191"/>
      <c r="DI92" s="191"/>
      <c r="DJ92" s="191"/>
      <c r="DK92" s="191"/>
      <c r="DL92" s="191"/>
      <c r="DM92" s="191"/>
      <c r="DN92" s="191"/>
      <c r="DO92" s="191"/>
      <c r="DP92" s="191"/>
      <c r="DQ92" s="191"/>
      <c r="DR92" s="191"/>
      <c r="DS92" s="191"/>
      <c r="DT92" s="191"/>
      <c r="DU92" s="191"/>
      <c r="DV92" s="191"/>
      <c r="DW92" s="191"/>
    </row>
    <row r="93" spans="1:127">
      <c r="A93" s="190" t="s">
        <v>224</v>
      </c>
      <c r="B93" s="190"/>
      <c r="C93" s="190"/>
      <c r="D93" s="190"/>
      <c r="E93" s="190"/>
      <c r="F93" s="190"/>
      <c r="G93" s="190"/>
      <c r="H93" s="190"/>
      <c r="I93" s="192" t="s">
        <v>225</v>
      </c>
      <c r="J93" s="192"/>
      <c r="K93" s="192"/>
      <c r="L93" s="192"/>
      <c r="M93" s="192"/>
      <c r="N93" s="192"/>
      <c r="O93" s="192"/>
      <c r="P93" s="192"/>
      <c r="Q93" s="192"/>
      <c r="R93" s="192"/>
      <c r="S93" s="192"/>
      <c r="T93" s="192"/>
      <c r="U93" s="192"/>
      <c r="V93" s="192"/>
      <c r="W93" s="192"/>
      <c r="X93" s="192"/>
      <c r="Y93" s="192"/>
      <c r="Z93" s="192"/>
      <c r="AA93" s="192"/>
      <c r="AB93" s="192"/>
      <c r="AC93" s="192"/>
      <c r="AD93" s="192"/>
      <c r="AE93" s="192"/>
      <c r="AF93" s="192"/>
      <c r="AG93" s="192"/>
      <c r="AH93" s="192"/>
      <c r="AI93" s="192"/>
      <c r="AJ93" s="192"/>
      <c r="AK93" s="192"/>
      <c r="AL93" s="192"/>
      <c r="AM93" s="192"/>
      <c r="AN93" s="192"/>
      <c r="AO93" s="192"/>
      <c r="AP93" s="190" t="s">
        <v>209</v>
      </c>
      <c r="AQ93" s="190"/>
      <c r="AR93" s="190"/>
      <c r="AS93" s="190"/>
      <c r="AT93" s="190"/>
      <c r="AU93" s="190"/>
      <c r="AV93" s="190"/>
      <c r="AW93" s="190"/>
      <c r="AX93" s="190"/>
      <c r="AY93" s="190"/>
      <c r="AZ93" s="190"/>
      <c r="BA93" s="190"/>
      <c r="BB93" s="190"/>
      <c r="BC93" s="190"/>
      <c r="BD93" s="190"/>
      <c r="BE93" s="190"/>
      <c r="BF93" s="191"/>
      <c r="BG93" s="191"/>
      <c r="BH93" s="191"/>
      <c r="BI93" s="191"/>
      <c r="BJ93" s="191"/>
      <c r="BK93" s="191"/>
      <c r="BL93" s="191"/>
      <c r="BM93" s="191"/>
      <c r="BN93" s="191"/>
      <c r="BO93" s="191"/>
      <c r="BP93" s="191"/>
      <c r="BQ93" s="191"/>
      <c r="BR93" s="191"/>
      <c r="BS93" s="191"/>
      <c r="BT93" s="191"/>
      <c r="BU93" s="191"/>
      <c r="BV93" s="191"/>
      <c r="BW93" s="191"/>
      <c r="BX93" s="191"/>
      <c r="BY93" s="191"/>
      <c r="BZ93" s="191"/>
      <c r="CA93" s="191"/>
      <c r="CB93" s="191"/>
      <c r="CC93" s="191"/>
      <c r="CD93" s="191"/>
      <c r="CE93" s="191"/>
      <c r="CF93" s="191"/>
      <c r="CG93" s="191"/>
      <c r="CH93" s="191"/>
      <c r="CI93" s="191"/>
      <c r="CJ93" s="191"/>
      <c r="CK93" s="191"/>
      <c r="CL93" s="191"/>
      <c r="CM93" s="191"/>
      <c r="CN93" s="191"/>
      <c r="CO93" s="191"/>
      <c r="CP93" s="191"/>
      <c r="CQ93" s="191"/>
      <c r="CR93" s="191"/>
      <c r="CS93" s="191"/>
      <c r="CT93" s="191"/>
      <c r="CU93" s="191"/>
      <c r="CV93" s="191"/>
      <c r="CW93" s="191"/>
      <c r="CX93" s="23"/>
      <c r="CY93" s="23"/>
      <c r="CZ93" s="23"/>
      <c r="DA93" s="23"/>
      <c r="DB93" s="191"/>
      <c r="DC93" s="191"/>
      <c r="DD93" s="191"/>
      <c r="DE93" s="191"/>
      <c r="DF93" s="191"/>
      <c r="DG93" s="191"/>
      <c r="DH93" s="191"/>
      <c r="DI93" s="191"/>
      <c r="DJ93" s="191"/>
      <c r="DK93" s="191"/>
      <c r="DL93" s="191"/>
      <c r="DM93" s="191"/>
      <c r="DN93" s="191"/>
      <c r="DO93" s="191"/>
      <c r="DP93" s="191"/>
      <c r="DQ93" s="191"/>
      <c r="DR93" s="191"/>
      <c r="DS93" s="191"/>
      <c r="DT93" s="191"/>
      <c r="DU93" s="191"/>
      <c r="DV93" s="191"/>
      <c r="DW93" s="191"/>
    </row>
    <row r="94" spans="1:127">
      <c r="A94" s="190" t="s">
        <v>226</v>
      </c>
      <c r="B94" s="190"/>
      <c r="C94" s="190"/>
      <c r="D94" s="190"/>
      <c r="E94" s="190"/>
      <c r="F94" s="190"/>
      <c r="G94" s="190"/>
      <c r="H94" s="190"/>
      <c r="I94" s="192" t="s">
        <v>227</v>
      </c>
      <c r="J94" s="192"/>
      <c r="K94" s="192"/>
      <c r="L94" s="192"/>
      <c r="M94" s="192"/>
      <c r="N94" s="192"/>
      <c r="O94" s="192"/>
      <c r="P94" s="192"/>
      <c r="Q94" s="192"/>
      <c r="R94" s="192"/>
      <c r="S94" s="192"/>
      <c r="T94" s="192"/>
      <c r="U94" s="192"/>
      <c r="V94" s="192"/>
      <c r="W94" s="192"/>
      <c r="X94" s="192"/>
      <c r="Y94" s="192"/>
      <c r="Z94" s="192"/>
      <c r="AA94" s="192"/>
      <c r="AB94" s="192"/>
      <c r="AC94" s="192"/>
      <c r="AD94" s="192"/>
      <c r="AE94" s="192"/>
      <c r="AF94" s="192"/>
      <c r="AG94" s="192"/>
      <c r="AH94" s="192"/>
      <c r="AI94" s="192"/>
      <c r="AJ94" s="192"/>
      <c r="AK94" s="192"/>
      <c r="AL94" s="192"/>
      <c r="AM94" s="192"/>
      <c r="AN94" s="192"/>
      <c r="AO94" s="192"/>
      <c r="AP94" s="190" t="s">
        <v>228</v>
      </c>
      <c r="AQ94" s="190"/>
      <c r="AR94" s="190"/>
      <c r="AS94" s="190"/>
      <c r="AT94" s="190"/>
      <c r="AU94" s="190"/>
      <c r="AV94" s="190"/>
      <c r="AW94" s="190"/>
      <c r="AX94" s="190"/>
      <c r="AY94" s="190"/>
      <c r="AZ94" s="190"/>
      <c r="BA94" s="190"/>
      <c r="BB94" s="190"/>
      <c r="BC94" s="190"/>
      <c r="BD94" s="190"/>
      <c r="BE94" s="190"/>
      <c r="BF94" s="191"/>
      <c r="BG94" s="191"/>
      <c r="BH94" s="191"/>
      <c r="BI94" s="191"/>
      <c r="BJ94" s="191"/>
      <c r="BK94" s="191"/>
      <c r="BL94" s="191"/>
      <c r="BM94" s="191"/>
      <c r="BN94" s="191"/>
      <c r="BO94" s="191"/>
      <c r="BP94" s="191"/>
      <c r="BQ94" s="191"/>
      <c r="BR94" s="191"/>
      <c r="BS94" s="191"/>
      <c r="BT94" s="191"/>
      <c r="BU94" s="191"/>
      <c r="BV94" s="191"/>
      <c r="BW94" s="191"/>
      <c r="BX94" s="191"/>
      <c r="BY94" s="191"/>
      <c r="BZ94" s="191"/>
      <c r="CA94" s="191"/>
      <c r="CB94" s="191"/>
      <c r="CC94" s="191"/>
      <c r="CD94" s="191"/>
      <c r="CE94" s="191"/>
      <c r="CF94" s="191"/>
      <c r="CG94" s="191"/>
      <c r="CH94" s="191"/>
      <c r="CI94" s="191"/>
      <c r="CJ94" s="191"/>
      <c r="CK94" s="191"/>
      <c r="CL94" s="191"/>
      <c r="CM94" s="191"/>
      <c r="CN94" s="191"/>
      <c r="CO94" s="191"/>
      <c r="CP94" s="191"/>
      <c r="CQ94" s="191"/>
      <c r="CR94" s="191"/>
      <c r="CS94" s="191"/>
      <c r="CT94" s="191"/>
      <c r="CU94" s="191"/>
      <c r="CV94" s="191"/>
      <c r="CW94" s="191"/>
      <c r="CX94" s="187"/>
      <c r="CY94" s="187"/>
      <c r="CZ94" s="187"/>
      <c r="DA94" s="187"/>
      <c r="DB94" s="191"/>
      <c r="DC94" s="191"/>
      <c r="DD94" s="191"/>
      <c r="DE94" s="191"/>
      <c r="DF94" s="191"/>
      <c r="DG94" s="191"/>
      <c r="DH94" s="191"/>
      <c r="DI94" s="191"/>
      <c r="DJ94" s="191"/>
      <c r="DK94" s="191"/>
      <c r="DL94" s="191"/>
      <c r="DM94" s="191"/>
      <c r="DN94" s="191"/>
      <c r="DO94" s="191"/>
      <c r="DP94" s="191"/>
      <c r="DQ94" s="191"/>
      <c r="DR94" s="191"/>
      <c r="DS94" s="191"/>
      <c r="DT94" s="191"/>
      <c r="DU94" s="191"/>
      <c r="DV94" s="191"/>
      <c r="DW94" s="191"/>
    </row>
    <row r="95" spans="1:127">
      <c r="A95" s="190"/>
      <c r="B95" s="190"/>
      <c r="C95" s="190"/>
      <c r="D95" s="190"/>
      <c r="E95" s="190"/>
      <c r="F95" s="190"/>
      <c r="G95" s="190"/>
      <c r="H95" s="190"/>
      <c r="I95" s="192" t="s">
        <v>49</v>
      </c>
      <c r="J95" s="192"/>
      <c r="K95" s="192"/>
      <c r="L95" s="192"/>
      <c r="M95" s="192"/>
      <c r="N95" s="192"/>
      <c r="O95" s="192"/>
      <c r="P95" s="192"/>
      <c r="Q95" s="192"/>
      <c r="R95" s="192"/>
      <c r="S95" s="192"/>
      <c r="T95" s="192"/>
      <c r="U95" s="192"/>
      <c r="V95" s="192"/>
      <c r="W95" s="192"/>
      <c r="X95" s="192"/>
      <c r="Y95" s="192"/>
      <c r="Z95" s="192"/>
      <c r="AA95" s="192"/>
      <c r="AB95" s="192"/>
      <c r="AC95" s="192"/>
      <c r="AD95" s="192"/>
      <c r="AE95" s="192"/>
      <c r="AF95" s="192"/>
      <c r="AG95" s="192"/>
      <c r="AH95" s="192"/>
      <c r="AI95" s="192"/>
      <c r="AJ95" s="192"/>
      <c r="AK95" s="192"/>
      <c r="AL95" s="192"/>
      <c r="AM95" s="192"/>
      <c r="AN95" s="192"/>
      <c r="AO95" s="192"/>
      <c r="AP95" s="190"/>
      <c r="AQ95" s="190"/>
      <c r="AR95" s="190"/>
      <c r="AS95" s="190"/>
      <c r="AT95" s="190"/>
      <c r="AU95" s="190"/>
      <c r="AV95" s="190"/>
      <c r="AW95" s="190"/>
      <c r="AX95" s="190"/>
      <c r="AY95" s="190"/>
      <c r="AZ95" s="190"/>
      <c r="BA95" s="190"/>
      <c r="BB95" s="190"/>
      <c r="BC95" s="190"/>
      <c r="BD95" s="190"/>
      <c r="BE95" s="190"/>
      <c r="BF95" s="191"/>
      <c r="BG95" s="191"/>
      <c r="BH95" s="191"/>
      <c r="BI95" s="191"/>
      <c r="BJ95" s="191"/>
      <c r="BK95" s="191"/>
      <c r="BL95" s="191"/>
      <c r="BM95" s="191"/>
      <c r="BN95" s="191"/>
      <c r="BO95" s="191"/>
      <c r="BP95" s="191"/>
      <c r="BQ95" s="191"/>
      <c r="BR95" s="191"/>
      <c r="BS95" s="191"/>
      <c r="BT95" s="191"/>
      <c r="BU95" s="191"/>
      <c r="BV95" s="191"/>
      <c r="BW95" s="191"/>
      <c r="BX95" s="191"/>
      <c r="BY95" s="191"/>
      <c r="BZ95" s="191"/>
      <c r="CA95" s="191"/>
      <c r="CB95" s="191"/>
      <c r="CC95" s="191"/>
      <c r="CD95" s="191"/>
      <c r="CE95" s="191"/>
      <c r="CF95" s="191"/>
      <c r="CG95" s="191"/>
      <c r="CH95" s="191"/>
      <c r="CI95" s="191"/>
      <c r="CJ95" s="191"/>
      <c r="CK95" s="191"/>
      <c r="CL95" s="191"/>
      <c r="CM95" s="191"/>
      <c r="CN95" s="191"/>
      <c r="CO95" s="191"/>
      <c r="CP95" s="191"/>
      <c r="CQ95" s="191"/>
      <c r="CR95" s="191"/>
      <c r="CS95" s="191"/>
      <c r="CT95" s="191"/>
      <c r="CU95" s="191"/>
      <c r="CV95" s="191"/>
      <c r="CW95" s="191"/>
      <c r="CX95" s="189"/>
      <c r="CY95" s="189"/>
      <c r="CZ95" s="189"/>
      <c r="DA95" s="189"/>
      <c r="DB95" s="191"/>
      <c r="DC95" s="191"/>
      <c r="DD95" s="191"/>
      <c r="DE95" s="191"/>
      <c r="DF95" s="191"/>
      <c r="DG95" s="191"/>
      <c r="DH95" s="191"/>
      <c r="DI95" s="191"/>
      <c r="DJ95" s="191"/>
      <c r="DK95" s="191"/>
      <c r="DL95" s="191"/>
      <c r="DM95" s="191"/>
      <c r="DN95" s="191"/>
      <c r="DO95" s="191"/>
      <c r="DP95" s="191"/>
      <c r="DQ95" s="191"/>
      <c r="DR95" s="191"/>
      <c r="DS95" s="191"/>
      <c r="DT95" s="191"/>
      <c r="DU95" s="191"/>
      <c r="DV95" s="191"/>
      <c r="DW95" s="191"/>
    </row>
    <row r="96" spans="1:127">
      <c r="A96" s="190"/>
      <c r="B96" s="190"/>
      <c r="C96" s="190"/>
      <c r="D96" s="190"/>
      <c r="E96" s="190"/>
      <c r="F96" s="190"/>
      <c r="G96" s="190"/>
      <c r="H96" s="190"/>
      <c r="I96" s="192" t="s">
        <v>229</v>
      </c>
      <c r="J96" s="192"/>
      <c r="K96" s="192"/>
      <c r="L96" s="192"/>
      <c r="M96" s="192"/>
      <c r="N96" s="192"/>
      <c r="O96" s="192"/>
      <c r="P96" s="192"/>
      <c r="Q96" s="192"/>
      <c r="R96" s="192"/>
      <c r="S96" s="192"/>
      <c r="T96" s="192"/>
      <c r="U96" s="192"/>
      <c r="V96" s="192"/>
      <c r="W96" s="192"/>
      <c r="X96" s="192"/>
      <c r="Y96" s="192"/>
      <c r="Z96" s="192"/>
      <c r="AA96" s="192"/>
      <c r="AB96" s="192"/>
      <c r="AC96" s="192"/>
      <c r="AD96" s="192"/>
      <c r="AE96" s="192"/>
      <c r="AF96" s="192"/>
      <c r="AG96" s="192"/>
      <c r="AH96" s="192"/>
      <c r="AI96" s="192"/>
      <c r="AJ96" s="192"/>
      <c r="AK96" s="192"/>
      <c r="AL96" s="192"/>
      <c r="AM96" s="192"/>
      <c r="AN96" s="192"/>
      <c r="AO96" s="192"/>
      <c r="AP96" s="190" t="s">
        <v>228</v>
      </c>
      <c r="AQ96" s="190"/>
      <c r="AR96" s="190"/>
      <c r="AS96" s="190"/>
      <c r="AT96" s="190"/>
      <c r="AU96" s="190"/>
      <c r="AV96" s="190"/>
      <c r="AW96" s="190"/>
      <c r="AX96" s="190"/>
      <c r="AY96" s="190"/>
      <c r="AZ96" s="190"/>
      <c r="BA96" s="190"/>
      <c r="BB96" s="190"/>
      <c r="BC96" s="190"/>
      <c r="BD96" s="190"/>
      <c r="BE96" s="190"/>
      <c r="BF96" s="191"/>
      <c r="BG96" s="191"/>
      <c r="BH96" s="191"/>
      <c r="BI96" s="191"/>
      <c r="BJ96" s="191"/>
      <c r="BK96" s="191"/>
      <c r="BL96" s="191"/>
      <c r="BM96" s="191"/>
      <c r="BN96" s="191"/>
      <c r="BO96" s="191"/>
      <c r="BP96" s="191"/>
      <c r="BQ96" s="191"/>
      <c r="BR96" s="191"/>
      <c r="BS96" s="191"/>
      <c r="BT96" s="191"/>
      <c r="BU96" s="191"/>
      <c r="BV96" s="191"/>
      <c r="BW96" s="191"/>
      <c r="BX96" s="191"/>
      <c r="BY96" s="191"/>
      <c r="BZ96" s="191"/>
      <c r="CA96" s="191"/>
      <c r="CB96" s="191"/>
      <c r="CC96" s="191"/>
      <c r="CD96" s="191"/>
      <c r="CE96" s="191"/>
      <c r="CF96" s="191"/>
      <c r="CG96" s="191"/>
      <c r="CH96" s="191"/>
      <c r="CI96" s="191"/>
      <c r="CJ96" s="191"/>
      <c r="CK96" s="191"/>
      <c r="CL96" s="191"/>
      <c r="CM96" s="191"/>
      <c r="CN96" s="191"/>
      <c r="CO96" s="191"/>
      <c r="CP96" s="191"/>
      <c r="CQ96" s="191"/>
      <c r="CR96" s="191"/>
      <c r="CS96" s="191"/>
      <c r="CT96" s="191"/>
      <c r="CU96" s="191"/>
      <c r="CV96" s="191"/>
      <c r="CW96" s="191"/>
      <c r="CX96" s="23"/>
      <c r="CY96" s="23"/>
      <c r="CZ96" s="23"/>
      <c r="DA96" s="23"/>
      <c r="DB96" s="191"/>
      <c r="DC96" s="191"/>
      <c r="DD96" s="191"/>
      <c r="DE96" s="191"/>
      <c r="DF96" s="191"/>
      <c r="DG96" s="191"/>
      <c r="DH96" s="191"/>
      <c r="DI96" s="191"/>
      <c r="DJ96" s="191"/>
      <c r="DK96" s="191"/>
      <c r="DL96" s="191"/>
      <c r="DM96" s="191"/>
      <c r="DN96" s="191"/>
      <c r="DO96" s="191"/>
      <c r="DP96" s="191"/>
      <c r="DQ96" s="191"/>
      <c r="DR96" s="191"/>
      <c r="DS96" s="191"/>
      <c r="DT96" s="191"/>
      <c r="DU96" s="191"/>
      <c r="DV96" s="191"/>
      <c r="DW96" s="191"/>
    </row>
    <row r="97" spans="1:127">
      <c r="A97" s="190"/>
      <c r="B97" s="190"/>
      <c r="C97" s="190"/>
      <c r="D97" s="190"/>
      <c r="E97" s="190"/>
      <c r="F97" s="190"/>
      <c r="G97" s="190"/>
      <c r="H97" s="190"/>
      <c r="I97" s="192" t="s">
        <v>217</v>
      </c>
      <c r="J97" s="192"/>
      <c r="K97" s="192"/>
      <c r="L97" s="192"/>
      <c r="M97" s="192"/>
      <c r="N97" s="192"/>
      <c r="O97" s="192"/>
      <c r="P97" s="192"/>
      <c r="Q97" s="192"/>
      <c r="R97" s="192"/>
      <c r="S97" s="192"/>
      <c r="T97" s="192"/>
      <c r="U97" s="192"/>
      <c r="V97" s="192"/>
      <c r="W97" s="192"/>
      <c r="X97" s="192"/>
      <c r="Y97" s="192"/>
      <c r="Z97" s="192"/>
      <c r="AA97" s="192"/>
      <c r="AB97" s="192"/>
      <c r="AC97" s="192"/>
      <c r="AD97" s="192"/>
      <c r="AE97" s="192"/>
      <c r="AF97" s="192"/>
      <c r="AG97" s="192"/>
      <c r="AH97" s="192"/>
      <c r="AI97" s="192"/>
      <c r="AJ97" s="192"/>
      <c r="AK97" s="192"/>
      <c r="AL97" s="192"/>
      <c r="AM97" s="192"/>
      <c r="AN97" s="192"/>
      <c r="AO97" s="192"/>
      <c r="AP97" s="190" t="s">
        <v>228</v>
      </c>
      <c r="AQ97" s="190"/>
      <c r="AR97" s="190"/>
      <c r="AS97" s="190"/>
      <c r="AT97" s="190"/>
      <c r="AU97" s="190"/>
      <c r="AV97" s="190"/>
      <c r="AW97" s="190"/>
      <c r="AX97" s="190"/>
      <c r="AY97" s="190"/>
      <c r="AZ97" s="190"/>
      <c r="BA97" s="190"/>
      <c r="BB97" s="190"/>
      <c r="BC97" s="190"/>
      <c r="BD97" s="190"/>
      <c r="BE97" s="190"/>
      <c r="BF97" s="191"/>
      <c r="BG97" s="191"/>
      <c r="BH97" s="191"/>
      <c r="BI97" s="191"/>
      <c r="BJ97" s="191"/>
      <c r="BK97" s="191"/>
      <c r="BL97" s="191"/>
      <c r="BM97" s="191"/>
      <c r="BN97" s="191"/>
      <c r="BO97" s="191"/>
      <c r="BP97" s="191"/>
      <c r="BQ97" s="191"/>
      <c r="BR97" s="191"/>
      <c r="BS97" s="191"/>
      <c r="BT97" s="191"/>
      <c r="BU97" s="191"/>
      <c r="BV97" s="191"/>
      <c r="BW97" s="191"/>
      <c r="BX97" s="191"/>
      <c r="BY97" s="191"/>
      <c r="BZ97" s="191"/>
      <c r="CA97" s="191"/>
      <c r="CB97" s="191"/>
      <c r="CC97" s="191"/>
      <c r="CD97" s="191"/>
      <c r="CE97" s="191"/>
      <c r="CF97" s="191"/>
      <c r="CG97" s="191"/>
      <c r="CH97" s="191"/>
      <c r="CI97" s="191"/>
      <c r="CJ97" s="191"/>
      <c r="CK97" s="191"/>
      <c r="CL97" s="191"/>
      <c r="CM97" s="191"/>
      <c r="CN97" s="191"/>
      <c r="CO97" s="191"/>
      <c r="CP97" s="191"/>
      <c r="CQ97" s="191"/>
      <c r="CR97" s="191"/>
      <c r="CS97" s="191"/>
      <c r="CT97" s="191"/>
      <c r="CU97" s="191"/>
      <c r="CV97" s="191"/>
      <c r="CW97" s="191"/>
      <c r="CX97" s="23"/>
      <c r="CY97" s="23"/>
      <c r="CZ97" s="23"/>
      <c r="DA97" s="23"/>
      <c r="DB97" s="191"/>
      <c r="DC97" s="191"/>
      <c r="DD97" s="191"/>
      <c r="DE97" s="191"/>
      <c r="DF97" s="191"/>
      <c r="DG97" s="191"/>
      <c r="DH97" s="191"/>
      <c r="DI97" s="191"/>
      <c r="DJ97" s="191"/>
      <c r="DK97" s="191"/>
      <c r="DL97" s="191"/>
      <c r="DM97" s="191"/>
      <c r="DN97" s="191"/>
      <c r="DO97" s="191"/>
      <c r="DP97" s="191"/>
      <c r="DQ97" s="191"/>
      <c r="DR97" s="191"/>
      <c r="DS97" s="191"/>
      <c r="DT97" s="191"/>
      <c r="DU97" s="191"/>
      <c r="DV97" s="191"/>
      <c r="DW97" s="191"/>
    </row>
    <row r="100" spans="1:127" s="14" customFormat="1" ht="20.25">
      <c r="A100" s="13" t="s">
        <v>239</v>
      </c>
      <c r="BK100" s="14" t="s">
        <v>240</v>
      </c>
      <c r="CX100" s="16"/>
      <c r="CY100" s="16"/>
      <c r="CZ100" s="16"/>
      <c r="DA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 t="s">
        <v>240</v>
      </c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</row>
  </sheetData>
  <mergeCells count="471">
    <mergeCell ref="A6:DW6"/>
    <mergeCell ref="A12:H12"/>
    <mergeCell ref="I12:AO12"/>
    <mergeCell ref="AP12:BE12"/>
    <mergeCell ref="BF12:CA12"/>
    <mergeCell ref="CB12:CW12"/>
    <mergeCell ref="DB12:DW12"/>
    <mergeCell ref="A14:H14"/>
    <mergeCell ref="I14:AO14"/>
    <mergeCell ref="AP14:BE14"/>
    <mergeCell ref="DB14:DW14"/>
    <mergeCell ref="A13:H13"/>
    <mergeCell ref="I13:AO13"/>
    <mergeCell ref="AP13:BE13"/>
    <mergeCell ref="BF13:CA13"/>
    <mergeCell ref="CB13:CW13"/>
    <mergeCell ref="DB13:DW13"/>
    <mergeCell ref="A8:DW8"/>
    <mergeCell ref="A10:DW10"/>
    <mergeCell ref="A15:H15"/>
    <mergeCell ref="I15:AO15"/>
    <mergeCell ref="I26:AO26"/>
    <mergeCell ref="I24:AO24"/>
    <mergeCell ref="I25:AO25"/>
    <mergeCell ref="I22:AO22"/>
    <mergeCell ref="I23:AO23"/>
    <mergeCell ref="I28:AO28"/>
    <mergeCell ref="I27:AO27"/>
    <mergeCell ref="A19:H20"/>
    <mergeCell ref="I21:AO21"/>
    <mergeCell ref="I16:AO16"/>
    <mergeCell ref="I17:AO17"/>
    <mergeCell ref="I18:AO18"/>
    <mergeCell ref="I19:AO19"/>
    <mergeCell ref="I20:AO20"/>
    <mergeCell ref="CM15:CW15"/>
    <mergeCell ref="DB15:DL15"/>
    <mergeCell ref="DM15:DW15"/>
    <mergeCell ref="DM21:DW33"/>
    <mergeCell ref="DM17:DW18"/>
    <mergeCell ref="CX12:CY14"/>
    <mergeCell ref="CZ12:DA14"/>
    <mergeCell ref="I38:AO38"/>
    <mergeCell ref="I36:AO36"/>
    <mergeCell ref="I34:AO34"/>
    <mergeCell ref="I35:AO35"/>
    <mergeCell ref="I33:AO33"/>
    <mergeCell ref="I32:AO32"/>
    <mergeCell ref="I30:AO30"/>
    <mergeCell ref="I37:AO37"/>
    <mergeCell ref="CY19:CY20"/>
    <mergeCell ref="CZ19:CZ20"/>
    <mergeCell ref="AP15:BE15"/>
    <mergeCell ref="I31:AO31"/>
    <mergeCell ref="I29:AO29"/>
    <mergeCell ref="BF14:CA14"/>
    <mergeCell ref="CB14:CW14"/>
    <mergeCell ref="I39:AO39"/>
    <mergeCell ref="I40:AO40"/>
    <mergeCell ref="I41:AO41"/>
    <mergeCell ref="I47:AO47"/>
    <mergeCell ref="I43:AO43"/>
    <mergeCell ref="I44:AO44"/>
    <mergeCell ref="I45:AO45"/>
    <mergeCell ref="I48:AO48"/>
    <mergeCell ref="CB15:CL15"/>
    <mergeCell ref="I60:AO60"/>
    <mergeCell ref="A58:H58"/>
    <mergeCell ref="I58:AO58"/>
    <mergeCell ref="A50:H50"/>
    <mergeCell ref="A48:H49"/>
    <mergeCell ref="I51:AO51"/>
    <mergeCell ref="I52:AO52"/>
    <mergeCell ref="A51:H51"/>
    <mergeCell ref="AP58:BE58"/>
    <mergeCell ref="I54:AO54"/>
    <mergeCell ref="I55:AO55"/>
    <mergeCell ref="A54:H54"/>
    <mergeCell ref="AP54:BE54"/>
    <mergeCell ref="I57:AO57"/>
    <mergeCell ref="A59:H62"/>
    <mergeCell ref="AP59:BE62"/>
    <mergeCell ref="I61:AO61"/>
    <mergeCell ref="I62:AO62"/>
    <mergeCell ref="I59:AO59"/>
    <mergeCell ref="AP51:BE51"/>
    <mergeCell ref="I49:AO49"/>
    <mergeCell ref="A76:H76"/>
    <mergeCell ref="AP76:BE76"/>
    <mergeCell ref="A83:H83"/>
    <mergeCell ref="I83:AO83"/>
    <mergeCell ref="I68:AO68"/>
    <mergeCell ref="I69:AO69"/>
    <mergeCell ref="CB63:CL67"/>
    <mergeCell ref="BQ63:CA67"/>
    <mergeCell ref="BF68:BP69"/>
    <mergeCell ref="BQ68:CA69"/>
    <mergeCell ref="I72:AO72"/>
    <mergeCell ref="I73:AO73"/>
    <mergeCell ref="A70:H70"/>
    <mergeCell ref="I70:AO70"/>
    <mergeCell ref="AP70:BE70"/>
    <mergeCell ref="BF71:BP71"/>
    <mergeCell ref="BF70:BP70"/>
    <mergeCell ref="BQ70:CA70"/>
    <mergeCell ref="CB70:CL70"/>
    <mergeCell ref="BF78:CA79"/>
    <mergeCell ref="BF76:BP76"/>
    <mergeCell ref="BQ76:CA76"/>
    <mergeCell ref="BF77:BP77"/>
    <mergeCell ref="BQ77:CA77"/>
    <mergeCell ref="A94:H95"/>
    <mergeCell ref="AP94:BE95"/>
    <mergeCell ref="BF94:BP95"/>
    <mergeCell ref="I75:AO75"/>
    <mergeCell ref="I76:AO76"/>
    <mergeCell ref="I77:AO77"/>
    <mergeCell ref="A75:H75"/>
    <mergeCell ref="DM16:DW16"/>
    <mergeCell ref="DM19:DW20"/>
    <mergeCell ref="DB17:DL18"/>
    <mergeCell ref="BF16:BP16"/>
    <mergeCell ref="BQ16:CA16"/>
    <mergeCell ref="A55:H57"/>
    <mergeCell ref="AP55:BE57"/>
    <mergeCell ref="AP21:BE33"/>
    <mergeCell ref="BF55:BP57"/>
    <mergeCell ref="BQ55:CA57"/>
    <mergeCell ref="I50:AO50"/>
    <mergeCell ref="AP48:BE49"/>
    <mergeCell ref="BF48:BP49"/>
    <mergeCell ref="A73:H73"/>
    <mergeCell ref="AP73:BE73"/>
    <mergeCell ref="BF73:BP73"/>
    <mergeCell ref="A71:H71"/>
    <mergeCell ref="DM74:DW74"/>
    <mergeCell ref="A16:H16"/>
    <mergeCell ref="AP16:BE16"/>
    <mergeCell ref="I56:AO56"/>
    <mergeCell ref="I71:AO71"/>
    <mergeCell ref="AP71:BE71"/>
    <mergeCell ref="I67:AO67"/>
    <mergeCell ref="A74:H74"/>
    <mergeCell ref="I74:AO74"/>
    <mergeCell ref="AP74:BE74"/>
    <mergeCell ref="AP63:BE67"/>
    <mergeCell ref="I65:AO65"/>
    <mergeCell ref="A63:H67"/>
    <mergeCell ref="A68:H69"/>
    <mergeCell ref="AP68:BE69"/>
    <mergeCell ref="I66:AO66"/>
    <mergeCell ref="I64:AO64"/>
    <mergeCell ref="I63:AO63"/>
    <mergeCell ref="DA19:DA20"/>
    <mergeCell ref="DA17:DA18"/>
    <mergeCell ref="CX17:CX18"/>
    <mergeCell ref="CY17:CY18"/>
    <mergeCell ref="CZ17:CZ18"/>
    <mergeCell ref="CX19:CX20"/>
    <mergeCell ref="CM52:CW53"/>
    <mergeCell ref="DB52:DL53"/>
    <mergeCell ref="DB50:DL50"/>
    <mergeCell ref="DM50:DW50"/>
    <mergeCell ref="CB16:CL16"/>
    <mergeCell ref="CM16:CW16"/>
    <mergeCell ref="CB50:CL50"/>
    <mergeCell ref="CM50:CW50"/>
    <mergeCell ref="DB16:DL16"/>
    <mergeCell ref="DA21:DA33"/>
    <mergeCell ref="DA34:DA47"/>
    <mergeCell ref="CX21:CX33"/>
    <mergeCell ref="CY21:CY33"/>
    <mergeCell ref="CZ21:CZ33"/>
    <mergeCell ref="CX34:CX47"/>
    <mergeCell ref="CY34:CY47"/>
    <mergeCell ref="CZ34:CZ47"/>
    <mergeCell ref="CX48:CX49"/>
    <mergeCell ref="CY48:CY49"/>
    <mergeCell ref="CZ48:CZ49"/>
    <mergeCell ref="CX52:CX53"/>
    <mergeCell ref="CY52:CY53"/>
    <mergeCell ref="CZ52:CZ53"/>
    <mergeCell ref="DM72:DW72"/>
    <mergeCell ref="DM73:DW73"/>
    <mergeCell ref="CB68:CL69"/>
    <mergeCell ref="CM68:CW69"/>
    <mergeCell ref="CM59:CW62"/>
    <mergeCell ref="DB80:DL81"/>
    <mergeCell ref="BF54:BP54"/>
    <mergeCell ref="I53:AO53"/>
    <mergeCell ref="BF15:BP15"/>
    <mergeCell ref="BQ15:CA15"/>
    <mergeCell ref="AP50:BE50"/>
    <mergeCell ref="BF50:BP50"/>
    <mergeCell ref="CM51:CW51"/>
    <mergeCell ref="DB51:DL51"/>
    <mergeCell ref="DM51:DW51"/>
    <mergeCell ref="BQ21:CA33"/>
    <mergeCell ref="CB21:CL33"/>
    <mergeCell ref="DB48:DL49"/>
    <mergeCell ref="DM48:DW49"/>
    <mergeCell ref="BQ48:CA49"/>
    <mergeCell ref="CB48:CL49"/>
    <mergeCell ref="BQ50:CA50"/>
    <mergeCell ref="DM52:DW53"/>
    <mergeCell ref="AP19:BE20"/>
    <mergeCell ref="CB54:CL54"/>
    <mergeCell ref="CM54:CW54"/>
    <mergeCell ref="DB54:DL54"/>
    <mergeCell ref="DM54:DW54"/>
    <mergeCell ref="BQ71:CA71"/>
    <mergeCell ref="CB71:CL71"/>
    <mergeCell ref="DB55:DL57"/>
    <mergeCell ref="DM55:DW57"/>
    <mergeCell ref="DB68:DL69"/>
    <mergeCell ref="DM68:DW69"/>
    <mergeCell ref="DB70:DL70"/>
    <mergeCell ref="DM70:DW70"/>
    <mergeCell ref="DB71:DL71"/>
    <mergeCell ref="DM71:DW71"/>
    <mergeCell ref="CM63:CW67"/>
    <mergeCell ref="CM71:CW71"/>
    <mergeCell ref="CM70:CW70"/>
    <mergeCell ref="DA55:DA57"/>
    <mergeCell ref="DA59:DA62"/>
    <mergeCell ref="DA63:DA67"/>
    <mergeCell ref="DA68:DA69"/>
    <mergeCell ref="CX55:CX57"/>
    <mergeCell ref="CY55:CY57"/>
    <mergeCell ref="CZ55:CZ57"/>
    <mergeCell ref="DM75:DW75"/>
    <mergeCell ref="DB76:DL76"/>
    <mergeCell ref="DM76:DW76"/>
    <mergeCell ref="DB77:DL77"/>
    <mergeCell ref="DM77:DW77"/>
    <mergeCell ref="BF21:BP33"/>
    <mergeCell ref="DM59:DW62"/>
    <mergeCell ref="DB58:DL58"/>
    <mergeCell ref="DM58:DW58"/>
    <mergeCell ref="BF58:BP58"/>
    <mergeCell ref="BQ58:CA58"/>
    <mergeCell ref="CB58:CL58"/>
    <mergeCell ref="CM58:CW58"/>
    <mergeCell ref="CB55:CL57"/>
    <mergeCell ref="CM55:CW57"/>
    <mergeCell ref="DB63:DL67"/>
    <mergeCell ref="DM63:DW67"/>
    <mergeCell ref="BF59:BP62"/>
    <mergeCell ref="BF63:BP67"/>
    <mergeCell ref="DB59:DL62"/>
    <mergeCell ref="BQ59:CA62"/>
    <mergeCell ref="CB59:CL62"/>
    <mergeCell ref="CB72:CL72"/>
    <mergeCell ref="BQ54:CA54"/>
    <mergeCell ref="CM72:CW72"/>
    <mergeCell ref="DB72:DL72"/>
    <mergeCell ref="DB74:DL74"/>
    <mergeCell ref="A72:H72"/>
    <mergeCell ref="AP72:BE72"/>
    <mergeCell ref="BF72:BP72"/>
    <mergeCell ref="BQ72:CA72"/>
    <mergeCell ref="AP75:BE75"/>
    <mergeCell ref="CM75:CW75"/>
    <mergeCell ref="CM74:CW74"/>
    <mergeCell ref="BF75:BP75"/>
    <mergeCell ref="BQ75:CA75"/>
    <mergeCell ref="CB75:CL75"/>
    <mergeCell ref="DB75:DL75"/>
    <mergeCell ref="CB74:CL74"/>
    <mergeCell ref="A77:H77"/>
    <mergeCell ref="BQ80:CA81"/>
    <mergeCell ref="CB80:CL81"/>
    <mergeCell ref="CM80:CW81"/>
    <mergeCell ref="A80:H81"/>
    <mergeCell ref="AP80:BE81"/>
    <mergeCell ref="BF80:BP81"/>
    <mergeCell ref="I80:AO80"/>
    <mergeCell ref="I81:AO81"/>
    <mergeCell ref="CB77:CL77"/>
    <mergeCell ref="CM77:CW77"/>
    <mergeCell ref="AP77:BE77"/>
    <mergeCell ref="I82:AO82"/>
    <mergeCell ref="DB82:DL82"/>
    <mergeCell ref="A82:H82"/>
    <mergeCell ref="AP82:BE82"/>
    <mergeCell ref="BF82:BP82"/>
    <mergeCell ref="BQ82:CA82"/>
    <mergeCell ref="DM82:DW82"/>
    <mergeCell ref="CB78:CL79"/>
    <mergeCell ref="CM78:CW79"/>
    <mergeCell ref="A78:H79"/>
    <mergeCell ref="AP78:BE79"/>
    <mergeCell ref="I78:AO78"/>
    <mergeCell ref="I79:AO79"/>
    <mergeCell ref="DM80:DW81"/>
    <mergeCell ref="DB78:DW79"/>
    <mergeCell ref="DA80:DA81"/>
    <mergeCell ref="CX80:CX81"/>
    <mergeCell ref="CY80:CY81"/>
    <mergeCell ref="CZ80:CZ81"/>
    <mergeCell ref="CX78:CY79"/>
    <mergeCell ref="CZ78:DA79"/>
    <mergeCell ref="BQ85:CA85"/>
    <mergeCell ref="CB85:CL85"/>
    <mergeCell ref="CM85:CW85"/>
    <mergeCell ref="DB85:DL85"/>
    <mergeCell ref="DM85:DW85"/>
    <mergeCell ref="AP83:BE83"/>
    <mergeCell ref="BF83:BP83"/>
    <mergeCell ref="BQ83:CA83"/>
    <mergeCell ref="CB83:CL83"/>
    <mergeCell ref="CM83:CW83"/>
    <mergeCell ref="DB83:DL83"/>
    <mergeCell ref="DM83:DW83"/>
    <mergeCell ref="BQ84:CA84"/>
    <mergeCell ref="CB84:CL84"/>
    <mergeCell ref="CM84:CW84"/>
    <mergeCell ref="DB84:DL84"/>
    <mergeCell ref="DM84:DW84"/>
    <mergeCell ref="A86:H86"/>
    <mergeCell ref="I86:AO86"/>
    <mergeCell ref="AP86:BE86"/>
    <mergeCell ref="BF86:BP86"/>
    <mergeCell ref="I88:AO88"/>
    <mergeCell ref="A87:H88"/>
    <mergeCell ref="A84:H84"/>
    <mergeCell ref="I84:AO84"/>
    <mergeCell ref="AP84:BE84"/>
    <mergeCell ref="BF84:BP84"/>
    <mergeCell ref="A85:H85"/>
    <mergeCell ref="I85:AO85"/>
    <mergeCell ref="AP85:BE85"/>
    <mergeCell ref="BF85:BP85"/>
    <mergeCell ref="DM86:DW86"/>
    <mergeCell ref="I87:AO87"/>
    <mergeCell ref="DB87:DL88"/>
    <mergeCell ref="DM87:DW88"/>
    <mergeCell ref="AP87:BE88"/>
    <mergeCell ref="BF87:BP88"/>
    <mergeCell ref="BQ87:CA88"/>
    <mergeCell ref="CB89:CL90"/>
    <mergeCell ref="I90:AO90"/>
    <mergeCell ref="CM89:CW90"/>
    <mergeCell ref="CB87:CL88"/>
    <mergeCell ref="BQ86:CA86"/>
    <mergeCell ref="CB86:CL86"/>
    <mergeCell ref="CM86:CW86"/>
    <mergeCell ref="CM87:CW88"/>
    <mergeCell ref="DA87:DA88"/>
    <mergeCell ref="CX87:CX88"/>
    <mergeCell ref="CY87:CY88"/>
    <mergeCell ref="CZ87:CZ88"/>
    <mergeCell ref="A89:H90"/>
    <mergeCell ref="AP89:BE90"/>
    <mergeCell ref="BF89:BP90"/>
    <mergeCell ref="DM89:DW90"/>
    <mergeCell ref="I89:AO89"/>
    <mergeCell ref="I92:AO92"/>
    <mergeCell ref="AP92:BE92"/>
    <mergeCell ref="BQ91:CA92"/>
    <mergeCell ref="CB91:CL92"/>
    <mergeCell ref="I91:AO91"/>
    <mergeCell ref="AP91:BE91"/>
    <mergeCell ref="BF91:BP92"/>
    <mergeCell ref="BQ89:CA90"/>
    <mergeCell ref="DM91:DW92"/>
    <mergeCell ref="A91:H92"/>
    <mergeCell ref="DA89:DA90"/>
    <mergeCell ref="DA91:DA92"/>
    <mergeCell ref="CX89:CX90"/>
    <mergeCell ref="CY89:CY90"/>
    <mergeCell ref="CZ89:CZ90"/>
    <mergeCell ref="CX91:CX92"/>
    <mergeCell ref="CY91:CY92"/>
    <mergeCell ref="CZ91:CZ92"/>
    <mergeCell ref="BF93:BP93"/>
    <mergeCell ref="DM96:DW96"/>
    <mergeCell ref="I95:AO95"/>
    <mergeCell ref="BQ94:CA95"/>
    <mergeCell ref="CB94:CL95"/>
    <mergeCell ref="CM94:CW95"/>
    <mergeCell ref="CM93:CW93"/>
    <mergeCell ref="DB93:DL93"/>
    <mergeCell ref="DM93:DW93"/>
    <mergeCell ref="DM94:DW95"/>
    <mergeCell ref="I94:AO94"/>
    <mergeCell ref="DA94:DA95"/>
    <mergeCell ref="CX94:CX95"/>
    <mergeCell ref="CY94:CY95"/>
    <mergeCell ref="CZ94:CZ95"/>
    <mergeCell ref="DM97:DW97"/>
    <mergeCell ref="A52:H53"/>
    <mergeCell ref="AP52:BE53"/>
    <mergeCell ref="BF52:BP53"/>
    <mergeCell ref="BQ52:CA53"/>
    <mergeCell ref="CB52:CL53"/>
    <mergeCell ref="CM96:CW96"/>
    <mergeCell ref="DB96:DL96"/>
    <mergeCell ref="A97:H97"/>
    <mergeCell ref="I97:AO97"/>
    <mergeCell ref="AP97:BE97"/>
    <mergeCell ref="BF97:BP97"/>
    <mergeCell ref="BQ97:CA97"/>
    <mergeCell ref="CB97:CL97"/>
    <mergeCell ref="A96:H96"/>
    <mergeCell ref="I96:AO96"/>
    <mergeCell ref="AP96:BE96"/>
    <mergeCell ref="BF96:BP96"/>
    <mergeCell ref="BQ96:CA96"/>
    <mergeCell ref="CB96:CL96"/>
    <mergeCell ref="A93:H93"/>
    <mergeCell ref="I93:AO93"/>
    <mergeCell ref="AP93:BE93"/>
    <mergeCell ref="DA52:DA53"/>
    <mergeCell ref="BF51:BP51"/>
    <mergeCell ref="BQ51:CA51"/>
    <mergeCell ref="CB51:CL51"/>
    <mergeCell ref="CM48:CW49"/>
    <mergeCell ref="CM97:CW97"/>
    <mergeCell ref="DB97:DL97"/>
    <mergeCell ref="CM91:CW92"/>
    <mergeCell ref="DB91:DL92"/>
    <mergeCell ref="DB94:DL95"/>
    <mergeCell ref="DB89:DL90"/>
    <mergeCell ref="BQ93:CA93"/>
    <mergeCell ref="CB93:CL93"/>
    <mergeCell ref="DB86:DL86"/>
    <mergeCell ref="CB82:CL82"/>
    <mergeCell ref="CM82:CW82"/>
    <mergeCell ref="CB76:CL76"/>
    <mergeCell ref="BQ73:CA73"/>
    <mergeCell ref="CB73:CL73"/>
    <mergeCell ref="CM73:CW73"/>
    <mergeCell ref="DB73:DL73"/>
    <mergeCell ref="CM76:CW76"/>
    <mergeCell ref="BF74:BP74"/>
    <mergeCell ref="BQ74:CA74"/>
    <mergeCell ref="DA48:DA49"/>
    <mergeCell ref="A34:H47"/>
    <mergeCell ref="AP34:BE47"/>
    <mergeCell ref="BF34:BP47"/>
    <mergeCell ref="BQ34:CA47"/>
    <mergeCell ref="CB34:CL47"/>
    <mergeCell ref="CM34:CW47"/>
    <mergeCell ref="DB34:DL47"/>
    <mergeCell ref="DM34:DW47"/>
    <mergeCell ref="A17:H18"/>
    <mergeCell ref="CM17:CW18"/>
    <mergeCell ref="DB21:DL33"/>
    <mergeCell ref="A21:H33"/>
    <mergeCell ref="I46:AO46"/>
    <mergeCell ref="AP17:BE18"/>
    <mergeCell ref="BF17:BP18"/>
    <mergeCell ref="BQ17:CA18"/>
    <mergeCell ref="CB17:CL18"/>
    <mergeCell ref="CM19:CW20"/>
    <mergeCell ref="CM21:CW33"/>
    <mergeCell ref="BF19:BP20"/>
    <mergeCell ref="BQ19:CA20"/>
    <mergeCell ref="CB19:CL20"/>
    <mergeCell ref="DB19:DL20"/>
    <mergeCell ref="I42:AO42"/>
    <mergeCell ref="CX59:CX62"/>
    <mergeCell ref="CY59:CY62"/>
    <mergeCell ref="CZ59:CZ62"/>
    <mergeCell ref="CX63:CX67"/>
    <mergeCell ref="CY63:CY67"/>
    <mergeCell ref="CZ63:CZ67"/>
    <mergeCell ref="CX68:CX69"/>
    <mergeCell ref="CY68:CY69"/>
    <mergeCell ref="CZ68:CZ69"/>
  </mergeCells>
  <phoneticPr fontId="8" type="noConversion"/>
  <pageMargins left="0.39370078740157483" right="0.39370078740157483" top="0.78740157480314965" bottom="0.39370078740157483" header="0.27559055118110237" footer="0.27559055118110237"/>
  <pageSetup paperSize="9" scale="87" fitToHeight="2" orientation="portrait" r:id="rId1"/>
  <headerFooter alignWithMargins="0">
    <oddHeader>&amp;L&amp;"Tahoma,обычный"&amp;6Подготовлено с использованием системы ГАРАНТ</oddHeader>
  </headerFooter>
  <rowBreaks count="2" manualBreakCount="2">
    <brk id="33" max="16383" man="1"/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Лист1</vt:lpstr>
      <vt:lpstr>Лист2</vt:lpstr>
      <vt:lpstr>Листы12-14</vt:lpstr>
      <vt:lpstr>Листы15-18</vt:lpstr>
      <vt:lpstr>'Листы12-14'!Заголовки_для_печати</vt:lpstr>
      <vt:lpstr>'Листы15-18'!Заголовки_для_печати</vt:lpstr>
      <vt:lpstr>'Листы12-14'!Область_печати</vt:lpstr>
    </vt:vector>
  </TitlesOfParts>
  <Company>garant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Krivneva</cp:lastModifiedBy>
  <cp:lastPrinted>2018-01-11T11:35:37Z</cp:lastPrinted>
  <dcterms:created xsi:type="dcterms:W3CDTF">2004-09-19T06:34:55Z</dcterms:created>
  <dcterms:modified xsi:type="dcterms:W3CDTF">2019-04-17T13:25:09Z</dcterms:modified>
</cp:coreProperties>
</file>